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ariana Lopez\Downloads\"/>
    </mc:Choice>
  </mc:AlternateContent>
  <xr:revisionPtr revIDLastSave="0" documentId="8_{6F2F6044-AB3B-4D3E-97E1-AD22B6219740}" xr6:coauthVersionLast="45" xr6:coauthVersionMax="45" xr10:uidLastSave="{00000000-0000-0000-0000-000000000000}"/>
  <bookViews>
    <workbookView xWindow="-120" yWindow="-120" windowWidth="20730" windowHeight="11160" xr2:uid="{65D9033F-66A1-42D3-8F89-80CBBA0B0B75}"/>
  </bookViews>
  <sheets>
    <sheet name="01-Mapa de riesgo-UO" sheetId="1" r:id="rId1"/>
  </sheets>
  <externalReferences>
    <externalReference r:id="rId2"/>
  </externalReference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riesgo-UO'!#REF!</definedName>
    <definedName name="ADMINISTRACIÓN_INSTITUCIONAL">#REF!</definedName>
    <definedName name="ADMISIONES_REGISTRO_CONTROL_ACADÉMICO" localSheetId="0">'01-Mapa de riesgo-UO'!$BZ$1048373</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ASEGURAMIENTO_DE_LA_CALIDAD_INSTITUCIONAL" localSheetId="0">'01-Mapa de riesgo-UO'!$AU$1048381:$AU$1048383</definedName>
    <definedName name="ASEGURAMIENTO_DE_LA_CALIDAD_INSTITUCIONAL">#REF!</definedName>
    <definedName name="BIBLIOTECA_E_INFORMACIÓN_CIENTIFICA" localSheetId="0">'01-Mapa de riesgo-UO'!$CA$1048373</definedName>
    <definedName name="BIBLIOTECA_E_INFORMACIÓN_CIENTIFICA">#REF!</definedName>
    <definedName name="BIENESTAR_INSTITUCIONAL" localSheetId="0">'01-Mapa de riesgo-UO'!#REF!</definedName>
    <definedName name="BIENESTAR_INSTITUCIONAL">#REF!</definedName>
    <definedName name="CLASE_RIESGO">'01-Mapa de riesgo-UO'!$G$1048372:$G$1048383</definedName>
    <definedName name="COBERTURA_CON_CALIDAD" localSheetId="0">'01-Mapa de riesgo-UO'!#REF!</definedName>
    <definedName name="COBERTURA_CON_CALIDAD">#REF!</definedName>
    <definedName name="COMUNICACIONES" localSheetId="0">'01-Mapa de riesgo-UO'!$BH$1048373</definedName>
    <definedName name="COMUNICACIONES">#REF!</definedName>
    <definedName name="Contable" localSheetId="0">'01-Mapa de riesgo-UO'!$I$1048380:$I$1048384</definedName>
    <definedName name="Contable">#REF!</definedName>
    <definedName name="CONTROL_INTERNO" localSheetId="0">'01-Mapa de riesgo-UO'!$BP$1048373</definedName>
    <definedName name="CONTROL_INTERNO">#REF!</definedName>
    <definedName name="CONTROL_INTERNO_DISCIPLINARIO" localSheetId="0">'01-Mapa de riesgo-UO'!$BQ$1048373</definedName>
    <definedName name="CONTROL_INTERNO_DISCIPLINARIO">#REF!</definedName>
    <definedName name="CONTROL_SEGUIMIENTO" localSheetId="0">'01-Mapa de riesgo-UO'!$AU$1048385:$AU$1048391</definedName>
    <definedName name="CONTROL_SEGUIMIENTO">#REF!</definedName>
    <definedName name="CONTROLES">'01-Mapa de riesgo-UO'!$P$1048372:$P$1048376</definedName>
    <definedName name="Corrupción" localSheetId="0">'01-Mapa de riesgo-UO'!$J$1048380:$J$1048382</definedName>
    <definedName name="Corrupción">#REF!</definedName>
    <definedName name="Cumplimiento" localSheetId="0">'01-Mapa de riesgo-UO'!$K$1048380:$K$1048384</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riesgo-UO'!#REF!</definedName>
    <definedName name="DIRECCIONAMIENTO_INSTITUCIONAL">#REF!</definedName>
    <definedName name="DOCENCIA" localSheetId="0">'01-Mapa de riesgo-UO'!#REF!</definedName>
    <definedName name="DOCENCIA">#REF!</definedName>
    <definedName name="Documentados_Aplicados_Efectivos">'01-Mapa de riesgo-UO'!#REF!</definedName>
    <definedName name="EGRESADOS" localSheetId="0">'01-Mapa de riesgo-UO'!#REF!</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XTENSIÓN_PROYECCIÓN_SOCIAL" localSheetId="0">'01-Mapa de riesgo-UO'!#REF!</definedName>
    <definedName name="EXTENSIÓN_PROYECCIÓN_SOCIAL">#REF!</definedName>
    <definedName name="EXTERNO">'01-Mapa de riesgo-UO'!$F$1048372:$F$1048377</definedName>
    <definedName name="FACTOR">'01-Mapa de riesgo-UO'!$D$1048372:$D$1048373</definedName>
    <definedName name="FACULTAD_BELLAS_ARTES_HUMANIDADES" localSheetId="0">'01-Mapa de riesgo-UO'!$CE$1048373:$CE$1048376</definedName>
    <definedName name="FACULTAD_BELLAS_ARTES_HUMANIDADES">#REF!</definedName>
    <definedName name="FACULTAD_CIENCIAS_AGRARIAS_AGROINDUSTRIA" localSheetId="0">'01-Mapa de riesgo-UO'!$CF$1048373:$CF$1048376</definedName>
    <definedName name="FACULTAD_CIENCIAS_AGRARIAS_AGROINDUSTRIA">#REF!</definedName>
    <definedName name="FACULTAD_CIENCIAS_AMBIENTALES" localSheetId="0">'01-Mapa de riesgo-UO'!$CG$1048373:$CG$1048376</definedName>
    <definedName name="FACULTAD_CIENCIAS_AMBIENTALES">#REF!</definedName>
    <definedName name="FACULTAD_CIENCIAS_BÁSICAS" localSheetId="0">'01-Mapa de riesgo-UO'!$CH$1048373:$CH$1048376</definedName>
    <definedName name="FACULTAD_CIENCIAS_BÁSICAS">#REF!</definedName>
    <definedName name="FACULTAD_CIENCIAS_DE_LA_EDUCACIÓN" localSheetId="0">'01-Mapa de riesgo-UO'!$CI$1048373:$CI$1048376</definedName>
    <definedName name="FACULTAD_CIENCIAS_DE_LA_EDUCACIÓN">#REF!</definedName>
    <definedName name="FACULTAD_CIENCIAS_DE_LA_SALUD" localSheetId="0">'01-Mapa de riesgo-UO'!$CJ$1048373:$CJ$1048376</definedName>
    <definedName name="FACULTAD_CIENCIAS_DE_LA_SALUD">#REF!</definedName>
    <definedName name="FACULTAD_DE_CIENCIAS_EMPRESARIALES">'01-Mapa de riesgo-UO'!$CK$1048373:$CK$1048376</definedName>
    <definedName name="FACULTAD_INGENIERÍA_INDUSTRIAL" localSheetId="0">'01-Mapa de riesgo-UO'!#REF!</definedName>
    <definedName name="FACULTAD_INGENIERÍA_INDUSTRIAL">#REF!</definedName>
    <definedName name="FACULTAD_INGENIERÍA_MECÁNICA" localSheetId="0">'01-Mapa de riesgo-UO'!$CL$1048373:$CL$1048376</definedName>
    <definedName name="FACULTAD_INGENIERÍA_MECÁNICA">#REF!</definedName>
    <definedName name="FACULTAD_INGENIERÍAS" localSheetId="0">'01-Mapa de riesgo-UO'!$CM$1048373:$CM$1048376</definedName>
    <definedName name="FACULTAD_INGENIERÍAS">#REF!</definedName>
    <definedName name="FACULTAD_TECNOLOGÍA">'01-Mapa de riesgo-UO'!$CN$1048373:$CN$1048376</definedName>
    <definedName name="Financiero" localSheetId="0">'01-Mapa de riesgo-UO'!$O$1048380:$O$1048384</definedName>
    <definedName name="Financiero">#REF!</definedName>
    <definedName name="GESTIÓN_DE_DOCUMENTOS" localSheetId="0">'01-Mapa de riesgo-UO'!$BS$1048373:$BS$1048373</definedName>
    <definedName name="GESTIÓN_DE_DOCUMENTOS">#REF!</definedName>
    <definedName name="GESTIÓN_DE_SERVICIOS_INSTITUCIONALES" localSheetId="0">'01-Mapa de riesgo-UO'!$BW$1048373:$BW$1048374</definedName>
    <definedName name="GESTIÓN_DE_SERVICIOS_INSTITUCIONALES">#REF!</definedName>
    <definedName name="GESTIÓN_DE_TALENTO_HUMANO" localSheetId="0">'01-Mapa de riesgo-UO'!$BV$1048373:$BV$1048374</definedName>
    <definedName name="GESTIÓN_DE_TALENTO_HUMANO">#REF!</definedName>
    <definedName name="GESTIÓN_DE_TECNOLOGÍAS_INFORMÁTICAS_SISTEMAS_DE_INFORMACIÓN" localSheetId="0">'01-Mapa de riesgo-UO'!$BU$1048373:$BU$1048373</definedName>
    <definedName name="GESTIÓN_DE_TECNOLOGÍAS_INFORMÁTICAS_SISTEMAS_DE_INFORMACIÓN">#REF!</definedName>
    <definedName name="GESTIÓN_FINANCIERA" localSheetId="0">'01-Mapa de riesgo-UO'!$BT$1048373</definedName>
    <definedName name="GESTIÓN_FINANCIERA">#REF!</definedName>
    <definedName name="GRAVE" localSheetId="0">'01-Mapa de riesgo-UO'!$AV$1048373:$AV$1048376</definedName>
    <definedName name="GRUPO_INVESTIGACIÓN_AGUAS_SANEAMIENTO" localSheetId="0">'01-Mapa de riesgo-UO'!$CW$1048373</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riesgo-UO'!$AZ$1048372</definedName>
    <definedName name="IMPACTO_REGIONAL_">#REF!</definedName>
    <definedName name="Información" localSheetId="0">'01-Mapa de riesgo-UO'!$Q$1048380:$Q$1048382</definedName>
    <definedName name="Información">#REF!</definedName>
    <definedName name="INTERNACIONALIZACIÓN" localSheetId="0">'01-Mapa de riesgo-UO'!#REF!</definedName>
    <definedName name="INTERNACIONALIZACIÓN">#REF!</definedName>
    <definedName name="INTERNO">'01-Mapa de riesgo-UO'!$E$1048372:$E$1048377</definedName>
    <definedName name="INVESTIGACIÓN_E_INNOVACIÓN" localSheetId="0">'01-Mapa de riesgo-UO'!#REF!</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riesgo-UO'!$BI$1048373</definedName>
    <definedName name="JURIDICA">#REF!</definedName>
    <definedName name="Laborales" localSheetId="0">'01-Mapa de riesgo-UO'!#REF!</definedName>
    <definedName name="Laborales">#REF!</definedName>
    <definedName name="LABORATORIO_AGUAS_ALIMENTOS" localSheetId="0">'01-Mapa de riesgo-UO'!$CQ$1048373</definedName>
    <definedName name="LABORATORIO_AGUAS_ALIMENTOS">#REF!</definedName>
    <definedName name="LABORATORIO_DE_METROOLOGIA_DE_VARIABLES_ELECTRICAS" localSheetId="0">'01-Mapa de riesgo-UO'!$CR$1048373</definedName>
    <definedName name="LABORATORIO_DE_METROOLOGIA_DE_VARIABLES_ELECTRICAS">#REF!</definedName>
    <definedName name="LABORATORIO_ENSAYOS_NO_DESTRUCTIVOS_DESTRUCTIVOS" localSheetId="0">'01-Mapa de riesgo-UO'!$CS$1048373</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riesgo-UO'!$CP$1048373</definedName>
    <definedName name="LABORATORIO_GENÉTICA_MÉDICA" localSheetId="0">'01-Mapa de riesgo-UO'!$CT$1048373</definedName>
    <definedName name="LABORATORIO_GENÉTICA_MÉDICA">#REF!</definedName>
    <definedName name="LABORATORIO_METROLOGÍA_DIMENSIONAL">'01-Mapa de riesgo-UO'!$CX$1048373</definedName>
    <definedName name="LABORATORIO_QUÍMICA_AMBIENTAL" localSheetId="0">'01-Mapa de riesgo-UO'!$CU$1048373</definedName>
    <definedName name="LABORATORIO_QUÍMICA_AMBIENTAL">#REF!</definedName>
    <definedName name="LEVE" localSheetId="0">'01-Mapa de riesgo-UO'!$AT$1048373</definedName>
    <definedName name="MAPA" localSheetId="0">'01-Mapa de riesgo-UO'!$A$1048372:$A$1048374</definedName>
    <definedName name="MAPA">#REF!</definedName>
    <definedName name="MODERADO" localSheetId="0">'01-Mapa de riesgo-UO'!$AU$1048373:$AU$1048375</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existen">'01-Mapa de riesgo-UO'!#REF!</definedName>
    <definedName name="OBJETIVOS" localSheetId="0">'01-Mapa de riesgo-UO'!#REF!</definedName>
    <definedName name="OBJETIVOS">#REF!</definedName>
    <definedName name="OEC">'01-Mapa de riesgo-UO'!$AZ$1048381:$AZ$1048389</definedName>
    <definedName name="Operacional" localSheetId="0">'01-Mapa de riesgo-UO'!$T$1048380:$T$1048384</definedName>
    <definedName name="Operacional">#REF!</definedName>
    <definedName name="ORGANISMO_CERTIFICADOR_DE_SISTEMAS_DE_GESTIÓN_QLCT" localSheetId="0">'01-Mapa de riesgo-UO'!$CV$1048373</definedName>
    <definedName name="ORGANISMO_CERTIFICADOR_DE_SISTEMAS_DE_GESTIÓN_QLCT">#REF!</definedName>
    <definedName name="PDI" localSheetId="0">'01-Mapa de riesgo-UO'!$BB$1048372:$BB$1048378</definedName>
    <definedName name="PDI">#REF!</definedName>
    <definedName name="PERIODICIDAD">'01-Mapa de riesgo-UO'!$AI$1048372:$AI$1048380</definedName>
    <definedName name="PLANEACIÓN" localSheetId="0">'01-Mapa de riesgo-UO'!$BN$1048373:$BN$1048375</definedName>
    <definedName name="PLANEACIÓN">#REF!</definedName>
    <definedName name="PLANEACIÓN_">'01-Mapa de riesgo-UO'!$AZ$1048373</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riesgo-UO'!$BD$1048372:$BD$1048403</definedName>
    <definedName name="PROCESOS">#REF!</definedName>
    <definedName name="PROCESOSA">'01-Mapa de riesgo-UO'!#REF!</definedName>
    <definedName name="RECTORÍA" localSheetId="0">'01-Mapa de riesgo-UO'!$BG$1048373:$BG$1048373</definedName>
    <definedName name="RECTORÍA">#REF!</definedName>
    <definedName name="RECTORIA_Comunicaciones">'01-Mapa de riesgo-UO'!$BH$1048373</definedName>
    <definedName name="RECURSOS_INFORMÁTICOS_EDUCATIVOS" localSheetId="0">'01-Mapa de riesgo-UO'!$BX$1048373:$BX$1048373</definedName>
    <definedName name="RECURSOS_INFORMÁTICOS_EDUCATIVOS">#REF!</definedName>
    <definedName name="RELACIONES_INTERNACIONALES" localSheetId="0">'01-Mapa de riesgo-UO'!$BO$1048373</definedName>
    <definedName name="RELACIONES_INTERNACIONALES">#REF!</definedName>
    <definedName name="RELACIONES_INTERNACIONALES_">'01-Mapa de riesgo-UO'!$AZ$1048374</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riesgo-UO'!$BR$1048373</definedName>
    <definedName name="SECRETARIA_GENERAL">#REF!</definedName>
    <definedName name="SECRETARIA_GENERAL_Gestión_de_Documentos">'01-Mapa de riesgo-UO'!$BS$1048373</definedName>
    <definedName name="Seguridad_y_Salud_en_el_trabajo" localSheetId="0">'01-Mapa de riesgo-UO'!$AC$1048380:$AC$1048384</definedName>
    <definedName name="Seguridad_y_Salud_en_el_trabajo">#REF!</definedName>
    <definedName name="SISTEMA_INTEGRAL_DE_GESTIÓN" localSheetId="0">'01-Mapa de riesgo-UO'!$BY$1048373</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riesgo-UO'!$8:$9</definedName>
    <definedName name="Transparencia" localSheetId="0">'01-Mapa de riesgo-UO'!#REF!</definedName>
    <definedName name="Transparencia">#REF!</definedName>
    <definedName name="UNIDAD">'01-Mapa de riesgo-UO'!$AX$1048372:$AX$1048413</definedName>
    <definedName name="UNIVIRTUAL" localSheetId="0">'01-Mapa de riesgo-UO'!$CB$1048373</definedName>
    <definedName name="UNIVIRTUAL">#REF!</definedName>
    <definedName name="VICERRECTORÍA_ACADÉMICA" localSheetId="0">'01-Mapa de riesgo-UO'!$BL$1048373:$BL$1048377</definedName>
    <definedName name="VICERRECTORÍA_ACADÉMICA">#REF!</definedName>
    <definedName name="VICERRECTORÍA_ACADÉMICA_">'01-Mapa de riesgo-UO'!$AZ$1048375</definedName>
    <definedName name="VICERRECTORÍA_ACADÉMICA_Univirtual">'01-Mapa de riesgo-UO'!$CB$1048373</definedName>
    <definedName name="VICERRECTORIA_ADMINISTRATIVA_FINANCIERA" localSheetId="0">'01-Mapa de riesgo-UO'!$BJ$1048373:$BJ$1048377</definedName>
    <definedName name="VICERRECTORIA_ADMINISTRATIVA_FINANCIERA">#REF!</definedName>
    <definedName name="VICERRECTORIA_ADMINISTRATIVA_FINANCIERA_">'01-Mapa de riesgo-UO'!$AZ$1048376</definedName>
    <definedName name="VICERRECTORÍA_ADMINITRATIVA_FINANCIERA_Sistema_Integral_de_Gestión">'01-Mapa de riesgo-UO'!$BY$1048373</definedName>
    <definedName name="VICERRECTORÍA_DE_RESPONSABILIDAD_SOCIAL_BIENESTAR_UNIVERSITARIO" localSheetId="0">'01-Mapa de riesgo-UO'!$BM$1048373:$BM$1048374</definedName>
    <definedName name="VICERRECTORÍA_DE_RESPONSABILIDAD_SOCIAL_BIENESTAR_UNIVERSITARIO">#REF!</definedName>
    <definedName name="VICERRECTORÍA_DE_RESPONSABILIDAD_SOCIAL_BIENESTAR_UNIVERSITARIO_">'01-Mapa de riesgo-UO'!$AZ$1048377</definedName>
    <definedName name="VICERRECTORÍA_INVESTIGACIÓN_INNOVACIÓN_EXTENSIÓN" localSheetId="0">'01-Mapa de riesgo-UO'!$BK$1048373:$BK$1048376</definedName>
    <definedName name="VICERRECTORÍA_INVESTIGACIÓN_INNOVACIÓN_EXTENSIÓN">#REF!</definedName>
    <definedName name="VICERRECTORÍA_INVESTIGACIÓN_INNOVACIÓN_EXTENSIÓN_">'01-Mapa de riesgo-UO'!$AZ$1048378</definedName>
    <definedName name="X">'01-Mapa de riesgo-UO'!$BD$11</definedName>
    <definedName name="Y">'01-Mapa de riesgo-UO'!$BD$12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1048372" i="1" l="1"/>
  <c r="AL76" i="1"/>
  <c r="AG76" i="1"/>
  <c r="AB76" i="1"/>
  <c r="Q76" i="1"/>
  <c r="AL75" i="1"/>
  <c r="AG75" i="1"/>
  <c r="AB75" i="1"/>
  <c r="Q75" i="1"/>
  <c r="AL74" i="1"/>
  <c r="AK74" i="1"/>
  <c r="AJ74" i="1"/>
  <c r="AG74" i="1"/>
  <c r="AF74" i="1" s="1"/>
  <c r="AE74" i="1" s="1"/>
  <c r="AB74" i="1"/>
  <c r="AA74" i="1" s="1"/>
  <c r="Z74" i="1" s="1"/>
  <c r="R74" i="1"/>
  <c r="AN74" i="1" s="1"/>
  <c r="AO74" i="1" s="1"/>
  <c r="Q74" i="1"/>
  <c r="N74" i="1"/>
  <c r="O74" i="1" s="1"/>
  <c r="AP74" i="1" s="1"/>
  <c r="AQ74" i="1" s="1"/>
  <c r="L74" i="1"/>
  <c r="C74" i="1"/>
  <c r="AL73" i="1"/>
  <c r="AG73" i="1"/>
  <c r="AB73" i="1"/>
  <c r="Q73" i="1"/>
  <c r="AL72" i="1"/>
  <c r="AG72" i="1"/>
  <c r="AB72" i="1"/>
  <c r="Q72" i="1"/>
  <c r="AL71" i="1"/>
  <c r="AK71" i="1"/>
  <c r="AJ71" i="1"/>
  <c r="AG71" i="1"/>
  <c r="AF71" i="1" s="1"/>
  <c r="AE71" i="1" s="1"/>
  <c r="AB71" i="1"/>
  <c r="AA71" i="1" s="1"/>
  <c r="Z71" i="1" s="1"/>
  <c r="R71" i="1"/>
  <c r="AN71" i="1" s="1"/>
  <c r="AO71" i="1" s="1"/>
  <c r="Q71" i="1"/>
  <c r="N71" i="1"/>
  <c r="O71" i="1" s="1"/>
  <c r="AP71" i="1" s="1"/>
  <c r="AQ71" i="1" s="1"/>
  <c r="L71" i="1"/>
  <c r="C71" i="1"/>
  <c r="AL70" i="1"/>
  <c r="AG70" i="1"/>
  <c r="AB70" i="1"/>
  <c r="Q70" i="1"/>
  <c r="AL69" i="1"/>
  <c r="AG69" i="1"/>
  <c r="AB69" i="1"/>
  <c r="Q69" i="1"/>
  <c r="AL68" i="1"/>
  <c r="AK68" i="1"/>
  <c r="AJ68" i="1"/>
  <c r="AG68" i="1"/>
  <c r="AF68" i="1" s="1"/>
  <c r="AE68" i="1" s="1"/>
  <c r="AB68" i="1"/>
  <c r="AA68" i="1" s="1"/>
  <c r="Z68" i="1" s="1"/>
  <c r="R68" i="1"/>
  <c r="AN68" i="1" s="1"/>
  <c r="AO68" i="1" s="1"/>
  <c r="Q68" i="1"/>
  <c r="N68" i="1"/>
  <c r="O68" i="1" s="1"/>
  <c r="AP68" i="1" s="1"/>
  <c r="AQ68" i="1" s="1"/>
  <c r="L68" i="1"/>
  <c r="C68" i="1"/>
  <c r="AL67" i="1"/>
  <c r="AG67" i="1"/>
  <c r="AB67" i="1"/>
  <c r="W67" i="1"/>
  <c r="Q67" i="1"/>
  <c r="AL66" i="1"/>
  <c r="AG66" i="1"/>
  <c r="AB66" i="1"/>
  <c r="AA65" i="1" s="1"/>
  <c r="Z65" i="1" s="1"/>
  <c r="W66" i="1"/>
  <c r="Q66" i="1"/>
  <c r="AL65" i="1"/>
  <c r="AK65" i="1" s="1"/>
  <c r="AJ65" i="1" s="1"/>
  <c r="AG65" i="1"/>
  <c r="AF65" i="1"/>
  <c r="AE65" i="1" s="1"/>
  <c r="AB65" i="1"/>
  <c r="W65" i="1"/>
  <c r="V65" i="1" s="1"/>
  <c r="U65" i="1" s="1"/>
  <c r="S65" i="1"/>
  <c r="R65" i="1"/>
  <c r="AN65" i="1" s="1"/>
  <c r="AO65" i="1" s="1"/>
  <c r="Q65" i="1"/>
  <c r="N65" i="1"/>
  <c r="O65" i="1" s="1"/>
  <c r="AP65" i="1" s="1"/>
  <c r="AQ65" i="1" s="1"/>
  <c r="L65" i="1"/>
  <c r="C65" i="1"/>
  <c r="AL64" i="1"/>
  <c r="AG64" i="1"/>
  <c r="AB64" i="1"/>
  <c r="W64" i="1"/>
  <c r="Q64" i="1"/>
  <c r="AL63" i="1"/>
  <c r="AG63" i="1"/>
  <c r="AB63" i="1"/>
  <c r="W63" i="1"/>
  <c r="Q63" i="1"/>
  <c r="AL62" i="1"/>
  <c r="AK62" i="1" s="1"/>
  <c r="AJ62" i="1" s="1"/>
  <c r="AG62" i="1"/>
  <c r="AF62" i="1" s="1"/>
  <c r="AE62" i="1" s="1"/>
  <c r="AB62" i="1"/>
  <c r="AA62" i="1"/>
  <c r="Z62" i="1" s="1"/>
  <c r="W62" i="1"/>
  <c r="V62" i="1"/>
  <c r="U62" i="1"/>
  <c r="Q62" i="1"/>
  <c r="R62" i="1" s="1"/>
  <c r="O62" i="1"/>
  <c r="AP62" i="1" s="1"/>
  <c r="AQ62" i="1" s="1"/>
  <c r="N62" i="1"/>
  <c r="L62" i="1"/>
  <c r="C62" i="1"/>
  <c r="AL61" i="1"/>
  <c r="AG61" i="1"/>
  <c r="AB61" i="1"/>
  <c r="W61" i="1"/>
  <c r="Q61" i="1"/>
  <c r="AL60" i="1"/>
  <c r="AK59" i="1" s="1"/>
  <c r="AJ59" i="1" s="1"/>
  <c r="AG60" i="1"/>
  <c r="AB60" i="1"/>
  <c r="W60" i="1"/>
  <c r="Q60" i="1"/>
  <c r="AL59" i="1"/>
  <c r="AG59" i="1"/>
  <c r="AF59" i="1" s="1"/>
  <c r="AE59" i="1" s="1"/>
  <c r="AB59" i="1"/>
  <c r="AA59" i="1" s="1"/>
  <c r="Z59" i="1" s="1"/>
  <c r="W59" i="1"/>
  <c r="V59" i="1"/>
  <c r="U59" i="1" s="1"/>
  <c r="Q59" i="1"/>
  <c r="R59" i="1" s="1"/>
  <c r="O59" i="1"/>
  <c r="AP59" i="1" s="1"/>
  <c r="AQ59" i="1" s="1"/>
  <c r="N59" i="1"/>
  <c r="L59" i="1"/>
  <c r="C59" i="1"/>
  <c r="AL58" i="1"/>
  <c r="AG58" i="1"/>
  <c r="AB58" i="1"/>
  <c r="W58" i="1"/>
  <c r="Q58" i="1"/>
  <c r="AL57" i="1"/>
  <c r="AG57" i="1"/>
  <c r="AB57" i="1"/>
  <c r="W57" i="1"/>
  <c r="Q57" i="1"/>
  <c r="AL56" i="1"/>
  <c r="AK56" i="1"/>
  <c r="AJ56" i="1" s="1"/>
  <c r="AG56" i="1"/>
  <c r="AF56" i="1"/>
  <c r="AE56" i="1"/>
  <c r="AB56" i="1"/>
  <c r="AA56" i="1" s="1"/>
  <c r="Z56" i="1" s="1"/>
  <c r="W56" i="1"/>
  <c r="V56" i="1" s="1"/>
  <c r="U56" i="1" s="1"/>
  <c r="R56" i="1"/>
  <c r="AN56" i="1" s="1"/>
  <c r="AO56" i="1" s="1"/>
  <c r="Q56" i="1"/>
  <c r="N56" i="1"/>
  <c r="O56" i="1" s="1"/>
  <c r="AP56" i="1" s="1"/>
  <c r="AQ56" i="1" s="1"/>
  <c r="L56" i="1"/>
  <c r="C56" i="1"/>
  <c r="AL55" i="1"/>
  <c r="AG55" i="1"/>
  <c r="AB55" i="1"/>
  <c r="W55" i="1"/>
  <c r="Q55" i="1"/>
  <c r="AL54" i="1"/>
  <c r="AG54" i="1"/>
  <c r="AB54" i="1"/>
  <c r="AA53" i="1" s="1"/>
  <c r="Z53" i="1" s="1"/>
  <c r="W54" i="1"/>
  <c r="Q54" i="1"/>
  <c r="AL53" i="1"/>
  <c r="AK53" i="1" s="1"/>
  <c r="AJ53" i="1" s="1"/>
  <c r="AG53" i="1"/>
  <c r="AF53" i="1"/>
  <c r="AE53" i="1" s="1"/>
  <c r="AB53" i="1"/>
  <c r="W53" i="1"/>
  <c r="V53" i="1" s="1"/>
  <c r="U53" i="1" s="1"/>
  <c r="S53" i="1"/>
  <c r="R53" i="1"/>
  <c r="AN53" i="1" s="1"/>
  <c r="AO53" i="1" s="1"/>
  <c r="Q53" i="1"/>
  <c r="N53" i="1"/>
  <c r="O53" i="1" s="1"/>
  <c r="AP53" i="1" s="1"/>
  <c r="AQ53" i="1" s="1"/>
  <c r="L53" i="1"/>
  <c r="C53" i="1"/>
  <c r="AL52" i="1"/>
  <c r="AG52" i="1"/>
  <c r="AB52" i="1"/>
  <c r="W52" i="1"/>
  <c r="Q52" i="1"/>
  <c r="AL51" i="1"/>
  <c r="AG51" i="1"/>
  <c r="AB51" i="1"/>
  <c r="W51" i="1"/>
  <c r="Q51" i="1"/>
  <c r="AL50" i="1"/>
  <c r="AK50" i="1" s="1"/>
  <c r="AJ50" i="1" s="1"/>
  <c r="AG50" i="1"/>
  <c r="AF50" i="1" s="1"/>
  <c r="AE50" i="1" s="1"/>
  <c r="AB50" i="1"/>
  <c r="AA50" i="1"/>
  <c r="Z50" i="1" s="1"/>
  <c r="W50" i="1"/>
  <c r="R50" i="1"/>
  <c r="Q50" i="1"/>
  <c r="N50" i="1"/>
  <c r="L50" i="1"/>
  <c r="C50" i="1"/>
  <c r="AL49" i="1"/>
  <c r="AG49" i="1"/>
  <c r="AB49" i="1"/>
  <c r="W49" i="1"/>
  <c r="Q49" i="1"/>
  <c r="AL48" i="1"/>
  <c r="AG48" i="1"/>
  <c r="AF47" i="1" s="1"/>
  <c r="AE47" i="1" s="1"/>
  <c r="AB48" i="1"/>
  <c r="W48" i="1"/>
  <c r="Q48" i="1"/>
  <c r="AQ47" i="1"/>
  <c r="AL47" i="1"/>
  <c r="AK47" i="1" s="1"/>
  <c r="AJ47" i="1" s="1"/>
  <c r="AG47" i="1"/>
  <c r="AB47" i="1"/>
  <c r="W47" i="1"/>
  <c r="V47" i="1" s="1"/>
  <c r="U47" i="1" s="1"/>
  <c r="S47" i="1"/>
  <c r="R47" i="1"/>
  <c r="AN47" i="1" s="1"/>
  <c r="AO47" i="1" s="1"/>
  <c r="Q47" i="1"/>
  <c r="N47" i="1"/>
  <c r="O47" i="1" s="1"/>
  <c r="AP47" i="1" s="1"/>
  <c r="L47" i="1"/>
  <c r="C47" i="1"/>
  <c r="AL46" i="1"/>
  <c r="AG46" i="1"/>
  <c r="AB46" i="1"/>
  <c r="W46" i="1"/>
  <c r="Q46" i="1"/>
  <c r="AL45" i="1"/>
  <c r="AG45" i="1"/>
  <c r="AB45" i="1"/>
  <c r="W45" i="1"/>
  <c r="Q45" i="1"/>
  <c r="R44" i="1" s="1"/>
  <c r="S44" i="1" s="1"/>
  <c r="AN44" i="1"/>
  <c r="AO44" i="1" s="1"/>
  <c r="AL44" i="1"/>
  <c r="AK44" i="1" s="1"/>
  <c r="AJ44" i="1" s="1"/>
  <c r="AG44" i="1"/>
  <c r="AF44" i="1" s="1"/>
  <c r="AE44" i="1" s="1"/>
  <c r="AB44" i="1"/>
  <c r="AA44" i="1"/>
  <c r="Z44" i="1" s="1"/>
  <c r="W44" i="1"/>
  <c r="V44" i="1" s="1"/>
  <c r="U44" i="1" s="1"/>
  <c r="Q44" i="1"/>
  <c r="O44" i="1"/>
  <c r="AP44" i="1" s="1"/>
  <c r="AQ44" i="1" s="1"/>
  <c r="N44" i="1"/>
  <c r="L44" i="1"/>
  <c r="C44" i="1"/>
  <c r="AL43" i="1"/>
  <c r="AG43" i="1"/>
  <c r="AB43" i="1"/>
  <c r="W43" i="1"/>
  <c r="Q43" i="1"/>
  <c r="R41" i="1" s="1"/>
  <c r="AL42" i="1"/>
  <c r="AG42" i="1"/>
  <c r="AB42" i="1"/>
  <c r="W42" i="1"/>
  <c r="Q42" i="1"/>
  <c r="AL41" i="1"/>
  <c r="AG41" i="1"/>
  <c r="AF41" i="1" s="1"/>
  <c r="AE41" i="1" s="1"/>
  <c r="AB41" i="1"/>
  <c r="AA41" i="1" s="1"/>
  <c r="Z41" i="1" s="1"/>
  <c r="W41" i="1"/>
  <c r="S41" i="1"/>
  <c r="Q41" i="1"/>
  <c r="N41" i="1"/>
  <c r="O41" i="1" s="1"/>
  <c r="L41" i="1"/>
  <c r="C41" i="1"/>
  <c r="AL40" i="1"/>
  <c r="AG40" i="1"/>
  <c r="AB40" i="1"/>
  <c r="W40" i="1"/>
  <c r="Q40" i="1"/>
  <c r="AL39" i="1"/>
  <c r="AG39" i="1"/>
  <c r="AB39" i="1"/>
  <c r="W39" i="1"/>
  <c r="Q39" i="1"/>
  <c r="AL38" i="1"/>
  <c r="AK38" i="1" s="1"/>
  <c r="AJ38" i="1" s="1"/>
  <c r="AG38" i="1"/>
  <c r="AF38" i="1" s="1"/>
  <c r="AE38" i="1" s="1"/>
  <c r="AB38" i="1"/>
  <c r="AA38" i="1"/>
  <c r="Z38" i="1" s="1"/>
  <c r="W38" i="1"/>
  <c r="R38" i="1"/>
  <c r="S38" i="1" s="1"/>
  <c r="Q38" i="1"/>
  <c r="N38" i="1"/>
  <c r="L38" i="1"/>
  <c r="O38" i="1" s="1"/>
  <c r="C38" i="1"/>
  <c r="AL37" i="1"/>
  <c r="AG37" i="1"/>
  <c r="AB37" i="1"/>
  <c r="W37" i="1"/>
  <c r="Q37" i="1"/>
  <c r="AL36" i="1"/>
  <c r="AG36" i="1"/>
  <c r="AF35" i="1" s="1"/>
  <c r="AE35" i="1" s="1"/>
  <c r="AB36" i="1"/>
  <c r="W36" i="1"/>
  <c r="Q36" i="1"/>
  <c r="AL35" i="1"/>
  <c r="AK35" i="1" s="1"/>
  <c r="AJ35" i="1" s="1"/>
  <c r="AG35" i="1"/>
  <c r="AB35" i="1"/>
  <c r="AA35" i="1" s="1"/>
  <c r="Z35" i="1"/>
  <c r="W35" i="1"/>
  <c r="V35" i="1" s="1"/>
  <c r="U35" i="1" s="1"/>
  <c r="S35" i="1"/>
  <c r="R35" i="1"/>
  <c r="Q35" i="1"/>
  <c r="N35" i="1"/>
  <c r="O35" i="1" s="1"/>
  <c r="L35" i="1"/>
  <c r="C35" i="1"/>
  <c r="AL34" i="1"/>
  <c r="AG34" i="1"/>
  <c r="AB34" i="1"/>
  <c r="W34" i="1"/>
  <c r="Q34" i="1"/>
  <c r="AL33" i="1"/>
  <c r="AG33" i="1"/>
  <c r="AB33" i="1"/>
  <c r="W33" i="1"/>
  <c r="Q33" i="1"/>
  <c r="AL32" i="1"/>
  <c r="AG32" i="1"/>
  <c r="AF32" i="1" s="1"/>
  <c r="AE32" i="1" s="1"/>
  <c r="AB32" i="1"/>
  <c r="AA32" i="1"/>
  <c r="Z32" i="1" s="1"/>
  <c r="W32" i="1"/>
  <c r="R32" i="1"/>
  <c r="S32" i="1" s="1"/>
  <c r="Q32" i="1"/>
  <c r="N32" i="1"/>
  <c r="L32" i="1"/>
  <c r="O32" i="1" s="1"/>
  <c r="C32" i="1"/>
  <c r="AL31" i="1"/>
  <c r="AG31" i="1"/>
  <c r="AB31" i="1"/>
  <c r="W31" i="1"/>
  <c r="Q31" i="1"/>
  <c r="AL30" i="1"/>
  <c r="AG30" i="1"/>
  <c r="AF29" i="1" s="1"/>
  <c r="AE29" i="1" s="1"/>
  <c r="AB30" i="1"/>
  <c r="W30" i="1"/>
  <c r="Q30" i="1"/>
  <c r="AL29" i="1"/>
  <c r="AK29" i="1" s="1"/>
  <c r="AJ29" i="1" s="1"/>
  <c r="AG29" i="1"/>
  <c r="AB29" i="1"/>
  <c r="AA29" i="1" s="1"/>
  <c r="Z29" i="1"/>
  <c r="W29" i="1"/>
  <c r="V29" i="1" s="1"/>
  <c r="U29" i="1" s="1"/>
  <c r="S29" i="1"/>
  <c r="R29" i="1"/>
  <c r="Q29" i="1"/>
  <c r="N29" i="1"/>
  <c r="O29" i="1" s="1"/>
  <c r="L29" i="1"/>
  <c r="C29" i="1"/>
  <c r="AL28" i="1"/>
  <c r="AG28" i="1"/>
  <c r="AB28" i="1"/>
  <c r="W28" i="1"/>
  <c r="Q28" i="1"/>
  <c r="AL27" i="1"/>
  <c r="AG27" i="1"/>
  <c r="AB27" i="1"/>
  <c r="W27" i="1"/>
  <c r="Q27" i="1"/>
  <c r="AL26" i="1"/>
  <c r="AK26" i="1" s="1"/>
  <c r="AJ26" i="1" s="1"/>
  <c r="AG26" i="1"/>
  <c r="AF26" i="1" s="1"/>
  <c r="AE26" i="1" s="1"/>
  <c r="AB26" i="1"/>
  <c r="AA26" i="1"/>
  <c r="Z26" i="1" s="1"/>
  <c r="W26" i="1"/>
  <c r="R26" i="1"/>
  <c r="S26" i="1" s="1"/>
  <c r="Q26" i="1"/>
  <c r="N26" i="1"/>
  <c r="L26" i="1"/>
  <c r="O26" i="1" s="1"/>
  <c r="C26" i="1"/>
  <c r="AL25" i="1"/>
  <c r="AG25" i="1"/>
  <c r="AB25" i="1"/>
  <c r="W25" i="1"/>
  <c r="Q25" i="1"/>
  <c r="AL24" i="1"/>
  <c r="AG24" i="1"/>
  <c r="AF23" i="1" s="1"/>
  <c r="AE23" i="1" s="1"/>
  <c r="AB24" i="1"/>
  <c r="W24" i="1"/>
  <c r="Q24" i="1"/>
  <c r="AL23" i="1"/>
  <c r="AK23" i="1" s="1"/>
  <c r="AJ23" i="1" s="1"/>
  <c r="AG23" i="1"/>
  <c r="AB23" i="1"/>
  <c r="AA23" i="1" s="1"/>
  <c r="Z23" i="1"/>
  <c r="W23" i="1"/>
  <c r="Q23" i="1"/>
  <c r="R23" i="1" s="1"/>
  <c r="O23" i="1"/>
  <c r="N23" i="1"/>
  <c r="L23" i="1"/>
  <c r="C23" i="1"/>
  <c r="AL22" i="1"/>
  <c r="AG22" i="1"/>
  <c r="AB22" i="1"/>
  <c r="W22" i="1"/>
  <c r="Q22" i="1"/>
  <c r="AL21" i="1"/>
  <c r="AG21" i="1"/>
  <c r="AB21" i="1"/>
  <c r="W21" i="1"/>
  <c r="Q21" i="1"/>
  <c r="AL20" i="1"/>
  <c r="AK20" i="1"/>
  <c r="AJ20" i="1" s="1"/>
  <c r="AG20" i="1"/>
  <c r="AF20" i="1" s="1"/>
  <c r="AE20" i="1" s="1"/>
  <c r="AB20" i="1"/>
  <c r="AA20" i="1" s="1"/>
  <c r="Z20" i="1" s="1"/>
  <c r="W20" i="1"/>
  <c r="V20" i="1" s="1"/>
  <c r="U20" i="1" s="1"/>
  <c r="R20" i="1"/>
  <c r="Q20" i="1"/>
  <c r="N20" i="1"/>
  <c r="L20" i="1"/>
  <c r="O20" i="1" s="1"/>
  <c r="C20" i="1"/>
  <c r="AL19" i="1"/>
  <c r="AG19" i="1"/>
  <c r="AB19" i="1"/>
  <c r="W19" i="1"/>
  <c r="Q19" i="1"/>
  <c r="AL18" i="1"/>
  <c r="AG18" i="1"/>
  <c r="AF17" i="1" s="1"/>
  <c r="AE17" i="1" s="1"/>
  <c r="AB18" i="1"/>
  <c r="W18" i="1"/>
  <c r="Q18" i="1"/>
  <c r="AL17" i="1"/>
  <c r="AK17" i="1" s="1"/>
  <c r="AJ17" i="1" s="1"/>
  <c r="AG17" i="1"/>
  <c r="AB17" i="1"/>
  <c r="AA17" i="1" s="1"/>
  <c r="Z17" i="1"/>
  <c r="W17" i="1"/>
  <c r="Q17" i="1"/>
  <c r="R17" i="1" s="1"/>
  <c r="O17" i="1"/>
  <c r="N17" i="1"/>
  <c r="L17" i="1"/>
  <c r="C17" i="1"/>
  <c r="AL16" i="1"/>
  <c r="AG16" i="1"/>
  <c r="AB16" i="1"/>
  <c r="W16" i="1"/>
  <c r="Q16" i="1"/>
  <c r="R14" i="1" s="1"/>
  <c r="AL15" i="1"/>
  <c r="AG15" i="1"/>
  <c r="AB15" i="1"/>
  <c r="W15" i="1"/>
  <c r="Q15" i="1"/>
  <c r="AL14" i="1"/>
  <c r="AK14" i="1"/>
  <c r="AJ14" i="1" s="1"/>
  <c r="AG14" i="1"/>
  <c r="AF14" i="1" s="1"/>
  <c r="AE14" i="1" s="1"/>
  <c r="AB14" i="1"/>
  <c r="AA14" i="1" s="1"/>
  <c r="Z14" i="1" s="1"/>
  <c r="W14" i="1"/>
  <c r="Q14" i="1"/>
  <c r="O14" i="1"/>
  <c r="N14" i="1"/>
  <c r="L14" i="1"/>
  <c r="C14" i="1"/>
  <c r="AL13" i="1"/>
  <c r="AG13" i="1"/>
  <c r="AB13" i="1"/>
  <c r="W13" i="1"/>
  <c r="Q13" i="1"/>
  <c r="AL12" i="1"/>
  <c r="AG12" i="1"/>
  <c r="AB12" i="1"/>
  <c r="W12" i="1"/>
  <c r="Q12" i="1"/>
  <c r="AL11" i="1"/>
  <c r="AK11" i="1" s="1"/>
  <c r="AJ11" i="1" s="1"/>
  <c r="AG11" i="1"/>
  <c r="AF11" i="1" s="1"/>
  <c r="AE11" i="1" s="1"/>
  <c r="AB11" i="1"/>
  <c r="AA11" i="1" s="1"/>
  <c r="Z11" i="1" s="1"/>
  <c r="W11" i="1"/>
  <c r="V11" i="1"/>
  <c r="U11" i="1" s="1"/>
  <c r="Q11" i="1"/>
  <c r="R11" i="1" s="1"/>
  <c r="S11" i="1" s="1"/>
  <c r="O11" i="1"/>
  <c r="N11" i="1"/>
  <c r="L11" i="1"/>
  <c r="C11" i="1"/>
  <c r="AQ6" i="1"/>
  <c r="F6" i="1"/>
  <c r="AT4" i="1"/>
  <c r="AN29" i="1" l="1"/>
  <c r="AO29" i="1" s="1"/>
  <c r="AK32" i="1"/>
  <c r="AJ32" i="1" s="1"/>
  <c r="AN35" i="1"/>
  <c r="AO35" i="1" s="1"/>
  <c r="AN41" i="1"/>
  <c r="AO41" i="1" s="1"/>
  <c r="O50" i="1"/>
  <c r="AP50" i="1" s="1"/>
  <c r="AQ50" i="1" s="1"/>
  <c r="AN20" i="1"/>
  <c r="AO20" i="1" s="1"/>
  <c r="S20" i="1"/>
  <c r="S14" i="1"/>
  <c r="AN14" i="1"/>
  <c r="AO14" i="1" s="1"/>
  <c r="AN11" i="1"/>
  <c r="AO11" i="1" s="1"/>
  <c r="S17" i="1"/>
  <c r="AN17" i="1"/>
  <c r="AO17" i="1" s="1"/>
  <c r="S23" i="1"/>
  <c r="AN23" i="1"/>
  <c r="AO23" i="1" s="1"/>
  <c r="AN26" i="1"/>
  <c r="AO26" i="1" s="1"/>
  <c r="AN32" i="1"/>
  <c r="AO32" i="1" s="1"/>
  <c r="AN38" i="1"/>
  <c r="AO38" i="1" s="1"/>
  <c r="AK41" i="1"/>
  <c r="AJ41" i="1" s="1"/>
  <c r="AN59" i="1"/>
  <c r="AO59" i="1" s="1"/>
  <c r="S59" i="1"/>
  <c r="S62" i="1"/>
  <c r="AN62" i="1"/>
  <c r="AO62" i="1" s="1"/>
  <c r="AP29" i="1"/>
  <c r="AQ29" i="1" s="1"/>
  <c r="AP35" i="1"/>
  <c r="AQ35" i="1" s="1"/>
  <c r="AA47" i="1"/>
  <c r="Z47" i="1" s="1"/>
  <c r="AN50" i="1"/>
  <c r="AO50" i="1" s="1"/>
  <c r="S50" i="1"/>
  <c r="S56" i="1"/>
  <c r="S68" i="1"/>
  <c r="S71" i="1"/>
  <c r="S74" i="1"/>
  <c r="AP32" i="1" l="1"/>
  <c r="AQ32" i="1" s="1"/>
  <c r="AP17" i="1"/>
  <c r="AQ17" i="1" s="1"/>
  <c r="AP38" i="1"/>
  <c r="AQ38" i="1" s="1"/>
  <c r="AP11" i="1"/>
  <c r="AQ11" i="1" s="1"/>
  <c r="AP26" i="1"/>
  <c r="AQ26" i="1" s="1"/>
  <c r="AP14" i="1"/>
  <c r="AQ14" i="1" s="1"/>
  <c r="AP41" i="1"/>
  <c r="AQ41" i="1" s="1"/>
  <c r="AP23" i="1"/>
  <c r="AQ23" i="1" s="1"/>
  <c r="AP20" i="1"/>
  <c r="AQ20" i="1" s="1"/>
</calcChain>
</file>

<file path=xl/sharedStrings.xml><?xml version="1.0" encoding="utf-8"?>
<sst xmlns="http://schemas.openxmlformats.org/spreadsheetml/2006/main" count="889" uniqueCount="389">
  <si>
    <t>Código</t>
  </si>
  <si>
    <t>SGC-FOR-011-01</t>
  </si>
  <si>
    <t>SISTEMA DE GESTIÓN DE CALIDAD</t>
  </si>
  <si>
    <t>Versión</t>
  </si>
  <si>
    <t>MAPA DE RIESGOS</t>
  </si>
  <si>
    <t>Fecha</t>
  </si>
  <si>
    <t>Página</t>
  </si>
  <si>
    <t>1  de 3</t>
  </si>
  <si>
    <t>TIPO DE MAPA</t>
  </si>
  <si>
    <t>PROCESOS</t>
  </si>
  <si>
    <t>FACULTAD_DE_CIENCIAS_EMPRESARIALES</t>
  </si>
  <si>
    <t>RESPONSABLE APROBACIÓN MAPA DE RIESGOS:</t>
  </si>
  <si>
    <t>FECHA ACTUALIZACIÓN</t>
  </si>
  <si>
    <t>No</t>
  </si>
  <si>
    <t>(1) PROCESO / (2) OBJETIVO PDI</t>
  </si>
  <si>
    <t>IDENTIFICACIÓN</t>
  </si>
  <si>
    <t>ANÁLISIS</t>
  </si>
  <si>
    <t>VALORACIÓN</t>
  </si>
  <si>
    <t>NIVEL DE EXPOSICIÓN AL RIESGO</t>
  </si>
  <si>
    <t>INDICADOR DE RIESGO</t>
  </si>
  <si>
    <t>MANEJO</t>
  </si>
  <si>
    <t>NOMBRE</t>
  </si>
  <si>
    <t xml:space="preserve">(1) OBJETIVO  / (2) ALCANCE </t>
  </si>
  <si>
    <t>TIPO FACTOR</t>
  </si>
  <si>
    <t>FACTOR</t>
  </si>
  <si>
    <t xml:space="preserve">CAUSA </t>
  </si>
  <si>
    <t>CLASE</t>
  </si>
  <si>
    <t>RIESGO</t>
  </si>
  <si>
    <t>DESCRIPCIÓN</t>
  </si>
  <si>
    <t>CONSECUENCIA</t>
  </si>
  <si>
    <t xml:space="preserve">PROBABILIDAD </t>
  </si>
  <si>
    <t xml:space="preserve">IMPACTO </t>
  </si>
  <si>
    <r>
      <t xml:space="preserve">PRIORIDAD
INICIAL 
</t>
    </r>
    <r>
      <rPr>
        <b/>
        <sz val="8"/>
        <rFont val="Calibri"/>
        <family val="2"/>
        <scheme val="minor"/>
      </rPr>
      <t>(Riesgo inherente)</t>
    </r>
  </si>
  <si>
    <t>EFICACIA
(60%)</t>
  </si>
  <si>
    <t>DISEÑO DEL CONTROL
(40%)</t>
  </si>
  <si>
    <t>CALIFICACIÓN DEL CONTROL</t>
  </si>
  <si>
    <t>FÓRMULA</t>
  </si>
  <si>
    <t>META</t>
  </si>
  <si>
    <t>TIPO</t>
  </si>
  <si>
    <t>ACCIÓN</t>
  </si>
  <si>
    <t>Fecha de finalización de la acción</t>
  </si>
  <si>
    <t>AREAS INVOLUCRADAS EN EL MANEJO</t>
  </si>
  <si>
    <t xml:space="preserve">Estado del Control </t>
  </si>
  <si>
    <t>Descripción del Control Existente
(Máximo 3 controles)</t>
  </si>
  <si>
    <t>Nivel De Automatización</t>
  </si>
  <si>
    <t>Aplicativo / software</t>
  </si>
  <si>
    <t xml:space="preserve">Responsabilidad </t>
  </si>
  <si>
    <t>Cargo Planta /
Transitorio / 
Contratista</t>
  </si>
  <si>
    <t>Periodicidad de aplicación</t>
  </si>
  <si>
    <t xml:space="preserve">Descripción </t>
  </si>
  <si>
    <t>Propósito de control</t>
  </si>
  <si>
    <t>VALOR</t>
  </si>
  <si>
    <t>EFECTIVIDAD</t>
  </si>
  <si>
    <t>VULNERABILIDAD
(Riesgo residual)</t>
  </si>
  <si>
    <t>NIVEL</t>
  </si>
  <si>
    <t>EXTENSIÓN_PROYECCIÓN_SOCIAL</t>
  </si>
  <si>
    <t>INTERNO</t>
  </si>
  <si>
    <t>Procedimientos y reglamentación</t>
  </si>
  <si>
    <t xml:space="preserve"> Incumplimiento de las actividades planificadas para la auditoría.</t>
  </si>
  <si>
    <t>Operacional</t>
  </si>
  <si>
    <t>Incumplimiento de los objetivos de la auditoría</t>
  </si>
  <si>
    <t>En el momento de la auditoría puede ocurrir que por diferentes razones el auditor no lleve a cabo todas las actividades planificadas provocando que no se cumplan los objetivos de la auditoria.</t>
  </si>
  <si>
    <t>Se tomarán decisiones sobre la certificación con información erronea o incompleta.                                   Sobrecostos para el Organismo.</t>
  </si>
  <si>
    <t>BAJA</t>
  </si>
  <si>
    <t>MEDIO ALTO</t>
  </si>
  <si>
    <t>Aplicados_Confiables_Documentados</t>
  </si>
  <si>
    <t>Revisión de informes por parte de la directora del Organismo</t>
  </si>
  <si>
    <t>Manual</t>
  </si>
  <si>
    <t>Asignado</t>
  </si>
  <si>
    <t xml:space="preserve">Directora Organismo - Contratista </t>
  </si>
  <si>
    <t>Oportuno</t>
  </si>
  <si>
    <t>Diaria</t>
  </si>
  <si>
    <t>Detectivo</t>
  </si>
  <si>
    <t>Número de auditorías que no cumplen con los objetivos de la auditoría</t>
  </si>
  <si>
    <t>REDUCIR</t>
  </si>
  <si>
    <t xml:space="preserve">Revisar y contrastar las actividades realizadas en las auditorias frente a los planes y programas establecidos </t>
  </si>
  <si>
    <t>Talento Humano</t>
  </si>
  <si>
    <t xml:space="preserve"> Equipo auditor designado sin la preparación y los conocimientos necesarios para realizar la auditoría.</t>
  </si>
  <si>
    <t xml:space="preserve">Selección de auditores por parte de la Coordinadora de Certificación de acuerdo al instructivo de personal </t>
  </si>
  <si>
    <t>Semiautomatico</t>
  </si>
  <si>
    <t xml:space="preserve">Coordinadora de Certificaciones - Contratista </t>
  </si>
  <si>
    <t>Preventivo</t>
  </si>
  <si>
    <t xml:space="preserve"> Incumplimiento por parte de los equipos auditores de las directrices establecidas por QLCT a través de sus instructivos.</t>
  </si>
  <si>
    <t>Capacitación a los auditores en los instructivos del Organismo</t>
  </si>
  <si>
    <t xml:space="preserve">Coordinadora de Calidad - Contratista </t>
  </si>
  <si>
    <t>Mensual</t>
  </si>
  <si>
    <t>Uso inadecuado del formulario de revisión de la solicitud generando error en el cálculo del número de sitios y/o días a auditar para organizaciones multisitio</t>
  </si>
  <si>
    <t xml:space="preserve">Error en el muestreo usado en el proceso de la auditoría </t>
  </si>
  <si>
    <t>En el proceso de revisión de la solicitud se podría hacer uso incorrecto del formato de revisión generando así errores en el muestreo</t>
  </si>
  <si>
    <t>Se tomarán decisiones sobre la certificación con información erronea o incompleta.                  Sobrecostos para el Organismo.</t>
  </si>
  <si>
    <t>MEDIO ALTA</t>
  </si>
  <si>
    <t xml:space="preserve">Determinación de tiempos de acuerdo al instructivo de determinación del tiempo de auditoria y muestreo multisitio </t>
  </si>
  <si>
    <t xml:space="preserve">Verificar correcto uso del  formato de revisión de la solicitud </t>
  </si>
  <si>
    <t xml:space="preserve"> Elaboración de un plan de muestreo para una organización que no cumple con los criterios para ser muestreable.</t>
  </si>
  <si>
    <t>Existencia de conflicto de interés por vínculo o relación de los funcionarios del organismo o de la Universidad con una empresa cliente (organismos relacionados).</t>
  </si>
  <si>
    <t>Cumplimiento</t>
  </si>
  <si>
    <t>Perdida de la imparcialidad real y percibida</t>
  </si>
  <si>
    <t>Perdida de la imparcialidad  por acciones realizadas por las personas involucradas en el proceso de certificación.</t>
  </si>
  <si>
    <t xml:space="preserve">Se tomarán decisiones sobre la certificación con información erronea o incompleta.  </t>
  </si>
  <si>
    <t>MEDIO BAJA</t>
  </si>
  <si>
    <t>ALTO</t>
  </si>
  <si>
    <t xml:space="preserve">Evaluación de los conflictos de intereses </t>
  </si>
  <si>
    <t xml:space="preserve">Coordinador ade Certificaciones -Contratista </t>
  </si>
  <si>
    <t>Número de conflictos por perdida de la imparcialidad</t>
  </si>
  <si>
    <t xml:space="preserve">Revisión de los posibles conflictos por parte del Comité para la preservación de la imparcialidad </t>
  </si>
  <si>
    <t>Perdida de objetividad del auditor al evaluar la evidencia obtenida (familiaridad, asesoría).</t>
  </si>
  <si>
    <t>Exigencia de contraprestaciones por parte del personal del organismo a los clientes QLCT para otorgar beneficios en el proceso de auditoría.</t>
  </si>
  <si>
    <t>Recursos Financieros</t>
  </si>
  <si>
    <t>El monto de una demanda supere el valor asegurado en la póliza de responsabilidad civil</t>
  </si>
  <si>
    <t xml:space="preserve">Conflictos legales, reglamentarios y de responsabilidad ante terceros </t>
  </si>
  <si>
    <t xml:space="preserve">Una organización cliente podría demandar al Organismo Certificador por considerar que se le violaron sus derechos por un valor mayor al asegurado  en la  póliza de responsabilidad civil 
(Asuntos legales, reglamentarios y de responsabilidad ante terceros) </t>
  </si>
  <si>
    <t>Afectación económica y reputacional del organismo
Cierre del Organismo
Afectación de la operación y funcionamiento del Organismo
Apertura de procesos disciplinarios o fiscales</t>
  </si>
  <si>
    <t>Asegurar a QLCT con una póliza de responsabilidad civil por un monto de  mil SMLV</t>
  </si>
  <si>
    <t xml:space="preserve">Directora QLCT -Contratista </t>
  </si>
  <si>
    <t>Anual</t>
  </si>
  <si>
    <t>Costo promedio de las demandas en contra del  Organismo QLCT</t>
  </si>
  <si>
    <t xml:space="preserve">Revisión por parte del Comité para la preservación de la imparcialidad de la metodologia para determinar el riesgo financiero </t>
  </si>
  <si>
    <t>Incumplimiento de los requisitos legales, reglamentario o de acreditación por parte de QLCT</t>
  </si>
  <si>
    <t>Confiables_No_aplicados</t>
  </si>
  <si>
    <t xml:space="preserve">Desarrollar una metodología para cuantificar su riesgo financiero </t>
  </si>
  <si>
    <t>INVESTIGACIÓN_E_INNOVACIÓN</t>
  </si>
  <si>
    <t>Designación de un equipo auditor que no cuenta con la competencia necesaria frente al conocimiento de la empresa auditada, su contexto y su entorno de operaciones para la auditoría.</t>
  </si>
  <si>
    <t xml:space="preserve">Desconocimiento de la organización cliente que se está auditando y su entorno de operaciones </t>
  </si>
  <si>
    <t>En el momento de la auditoria puede ocurrir que el auditor y/o experto técnico no cuenten con conocimiento necesario de la empresa.</t>
  </si>
  <si>
    <t xml:space="preserve">Se tomarán decisiones sobre la certificación con información erronea o incompleta.   </t>
  </si>
  <si>
    <t>MEDIO</t>
  </si>
  <si>
    <t>Selección de auditores de acuerdo al instructivo de personal</t>
  </si>
  <si>
    <t xml:space="preserve">Coordinadora de Certificaciones-Contratista </t>
  </si>
  <si>
    <t xml:space="preserve">Número de auditorias con equipo auditor sin preparación para realizar su labor </t>
  </si>
  <si>
    <t xml:space="preserve">Verificación del desempeño del equipo auditor por parte de la Coordinadora de Certificaciones  </t>
  </si>
  <si>
    <t>Evaluación permanente de la labor del auditor</t>
  </si>
  <si>
    <t xml:space="preserve">Designación de una Auditor no competente </t>
  </si>
  <si>
    <t xml:space="preserve"> No lograr generar impactos positivos en las empresas cliente producto de la auditoría realizada.</t>
  </si>
  <si>
    <t>Cuando QLCT realiza una auditoría se espera que los auditores logren generar impacto positivos en  las empresas auditadas y sus actividades que le permitan el mejoramiento continuo.</t>
  </si>
  <si>
    <t xml:space="preserve">Pérdida de imagen del organismo
Pérdida de clientes 
Afectación reputacional </t>
  </si>
  <si>
    <t>La Dirección realiza la designación del equipo auditor verificando el cumplimiento de los conocimientos y habilidades requeridas</t>
  </si>
  <si>
    <t>Número de empresas que manifiestan no recibir impactos positivos despues del proceso de auditoría</t>
  </si>
  <si>
    <t>Evaluar la satisfacción de los usuarios frente a la auditoría realizada, las competencias  y comportamientos del auditor.</t>
  </si>
  <si>
    <t xml:space="preserve">Planeación innadecuada de la auditoría </t>
  </si>
  <si>
    <t>Se realiza revisión de los planes de auditoría por parte del Organismo por parte del coordinador de certificación frente al programa de auditoría y las directrices definidas</t>
  </si>
  <si>
    <t>EXTERNO</t>
  </si>
  <si>
    <t>Legales y Normativos</t>
  </si>
  <si>
    <t>La empresa cliente no informa frente a situaciones que pueden  afectar la seguridad del equipo auditor en sus instalaciones</t>
  </si>
  <si>
    <t>Seguridad_y_Salud_en_el_trabajo</t>
  </si>
  <si>
    <t xml:space="preserve">Afectación de la salud y seguridad de los equipos auditores </t>
  </si>
  <si>
    <t>Durante el proceso de auditoría in situ pueden estar expuestos a condiciones de seguridad que  afecte la salud e integridad</t>
  </si>
  <si>
    <t>Pérdida en la capacidad de respuesta del organismo 
Demandas para el Organismo Certificador</t>
  </si>
  <si>
    <t>Se solicita informar de condiciones que pueden afectar a los auditores en el formulario de solicitud inicial</t>
  </si>
  <si>
    <t xml:space="preserve">Número de accidentes laborales presentados en auditorias </t>
  </si>
  <si>
    <t xml:space="preserve">Se confirman las condiciones de seguridad para el inicio de la auditoría en la reunión de apertura </t>
  </si>
  <si>
    <t xml:space="preserve">Que no se verifiquen las condiciones al inicio del proceso de auditoría in situ por parte del equipo auditor </t>
  </si>
  <si>
    <t xml:space="preserve">Se solicita informar de condiciones que pueden afectar a los auditores en el plan de auditoría </t>
  </si>
  <si>
    <t>COMPARTIR</t>
  </si>
  <si>
    <t xml:space="preserve">Todo auditor debe contar con afiliación a la ARL vigente para el inicio de la aditoría </t>
  </si>
  <si>
    <t xml:space="preserve">ARL </t>
  </si>
  <si>
    <t>No se designan auditores que no paguen su seguridad social incluyendo ARL</t>
  </si>
  <si>
    <t xml:space="preserve">Se establece que cualquier situación que a afecte o pueda afectar la seguridad del equipo auditor es causa de terminación de la auditoría </t>
  </si>
  <si>
    <t xml:space="preserve"> Conflictos jurídicos por actuaciones de las empresas certificadas.</t>
  </si>
  <si>
    <t>Imagen</t>
  </si>
  <si>
    <t xml:space="preserve">Percepción negativa de las partes interesadas hacia el Organismo </t>
  </si>
  <si>
    <t xml:space="preserve">Hechos que afecten la imagen y reputación del Organismo  frente a las partes interesadas </t>
  </si>
  <si>
    <t xml:space="preserve">Disminución de clientes  y credibilidad                       </t>
  </si>
  <si>
    <t>MEDIA</t>
  </si>
  <si>
    <t xml:space="preserve">Revisión de casos que puedan afectar la reputación e imagen del Organismo por parte del Comité de partes </t>
  </si>
  <si>
    <t xml:space="preserve">Directora QLCT- Contratista </t>
  </si>
  <si>
    <t>Semestral</t>
  </si>
  <si>
    <t xml:space="preserve">Número de situaciones que afectaron la imagen o reputación del Organismo </t>
  </si>
  <si>
    <t>Procesos de Comunicación</t>
  </si>
  <si>
    <t xml:space="preserve"> Poco reconocimiento del Organismo en su zona de influencia</t>
  </si>
  <si>
    <t xml:space="preserve">Insatisfacción del cliente de las actividades del organismo </t>
  </si>
  <si>
    <r>
      <rPr>
        <sz val="8"/>
        <rFont val="Arial"/>
        <family val="2"/>
      </rPr>
      <t>Declaraciones engañosas por parte del cliente certificado</t>
    </r>
    <r>
      <rPr>
        <b/>
        <sz val="8"/>
        <rFont val="Arial"/>
        <family val="2"/>
      </rPr>
      <t xml:space="preserve"> </t>
    </r>
  </si>
  <si>
    <t xml:space="preserve">Las empresas relizan declaraciones de alcances, personal y sitios erróneos o incompletos con el fin de obtener algún tipo de beneficio </t>
  </si>
  <si>
    <t>Perdida reputacional del organismo y declaraciones engañosas</t>
  </si>
  <si>
    <t xml:space="preserve">Confiremación en etapa I de las caracteristicas de los clienrtes y confirmación antes de cada auditoría </t>
  </si>
  <si>
    <t xml:space="preserve">Auditores -Contratista </t>
  </si>
  <si>
    <t xml:space="preserve">Número de empresas que brinda información engañosa para obtener su certificación </t>
  </si>
  <si>
    <t xml:space="preserve">Verificación de la información suministrada por la empresa en la auditoria in situ </t>
  </si>
  <si>
    <t xml:space="preserve">Desconocimiento del instructivo de la usa de marca y documentos de certificación </t>
  </si>
  <si>
    <t xml:space="preserve">Firma de acuerdo de uso de la marca y referencia a la certificación </t>
  </si>
  <si>
    <t xml:space="preserve">Coordinadora de Certificaciones- Contratista </t>
  </si>
  <si>
    <t xml:space="preserve">Falta de verificación de caracteristicas del cliente frente a lo declarado en el formulario de información previa </t>
  </si>
  <si>
    <t xml:space="preserve">Evaluación de la satisfacción de los clientes despues de cada auditoría </t>
  </si>
  <si>
    <t>Desconocimiento del uso de la marca de QLCT</t>
  </si>
  <si>
    <t xml:space="preserve">Inadecuado uso de marcas </t>
  </si>
  <si>
    <t>Las empresas certificadas hacen uso incorrecto de la marca QLCT  en sus páginas web, redes sociales, publicidad.</t>
  </si>
  <si>
    <t xml:space="preserve">No conformidades por parte del ONAC.                      Conflictos legales.    </t>
  </si>
  <si>
    <t>ALTA</t>
  </si>
  <si>
    <t>MEDIO BAJO</t>
  </si>
  <si>
    <t xml:space="preserve">Compromiso de uso de marca por parte de las empresas certificadas </t>
  </si>
  <si>
    <t xml:space="preserve">Número de empresas que usan incorrectamente la marca y/o documentos de certificación </t>
  </si>
  <si>
    <t xml:space="preserve">Revisión páginas web, redes sociales y publicidad de los clientes con el fin de verificar el uso correcto de la marca y documentos de certificación </t>
  </si>
  <si>
    <t xml:space="preserve">Falta de control del uso de la marca por QLCT </t>
  </si>
  <si>
    <t xml:space="preserve">Verificación del uso por las empresas en la auditoria in situ </t>
  </si>
  <si>
    <t>Verificación permanente de los medios digitales del clientes del uso de la marca y documentos de certificación</t>
  </si>
  <si>
    <t xml:space="preserve">Circunstancia fuera del control del
organización, comúnmente conocida como "Fuerza Mayor" o "acto de Dios". Ejemplos son guerra, huelga, disturbios, inestabilidad política, tensión geopolítica, terrorismo, crimen, pandemia, inundaciones, terremotos, piratería informática maliciosa, otros desastres naturales o provocados por el hombre.
</t>
  </si>
  <si>
    <t>Imposibilidad de realización de  auditorías planificadas en el sitio.</t>
  </si>
  <si>
    <t xml:space="preserve">Cuando un evento extraordinario afecta a una organización certificada o OEC evitando temporalmente que el OEC realice auditorías planificadas en el sitio. </t>
  </si>
  <si>
    <t xml:space="preserve">Iliquidez financiera para el Organismo.
Disminución de clientes.
</t>
  </si>
  <si>
    <t xml:space="preserve">Análisis de riesgos y oportunidades dependiendo el evento  </t>
  </si>
  <si>
    <t xml:space="preserve">Directora </t>
  </si>
  <si>
    <t>No definida</t>
  </si>
  <si>
    <t xml:space="preserve">Número de eventos extraordinarios que imposibiliten la realización de auditorias en sitio </t>
  </si>
  <si>
    <t>Para reducir impacto se aplicará la metodologia de auditoria mediante el uso de las TIC (Instructivo de auditorias remotas)</t>
  </si>
  <si>
    <t>No oportuno</t>
  </si>
  <si>
    <t>MAPA</t>
  </si>
  <si>
    <t>OBJETIVOS</t>
  </si>
  <si>
    <t>CLASE RIESGO</t>
  </si>
  <si>
    <t>PROBABILIDAD</t>
  </si>
  <si>
    <t>CONTROLES</t>
  </si>
  <si>
    <t>NIVEL_AUTOMAT</t>
  </si>
  <si>
    <t>RESPONSABILIDAD</t>
  </si>
  <si>
    <t>EVAL_PERIODICIDAD</t>
  </si>
  <si>
    <t>PERIODICIDAD</t>
  </si>
  <si>
    <t>NIVELES DE EXPOSICION</t>
  </si>
  <si>
    <t>ACCIONES</t>
  </si>
  <si>
    <t>UNIDAD</t>
  </si>
  <si>
    <t>OBJETIVO PDI</t>
  </si>
  <si>
    <t>RESPONSABLE</t>
  </si>
  <si>
    <t>UNIDAD ASOCIADA</t>
  </si>
  <si>
    <t>LIDER</t>
  </si>
  <si>
    <t>UNIDADES ORGANIZACIONALES ASOCIADAS A PROCESOS</t>
  </si>
  <si>
    <t>FACULTADES ASOCIADAS A PROCESOS</t>
  </si>
  <si>
    <t>LABORATORIO ASOCIADOS A PROCESOS</t>
  </si>
  <si>
    <t>DIRECCIONAMIENTO_INSTITUCIONAL</t>
  </si>
  <si>
    <t>Orientar el desarrollo de la Universidad mediante el direccionamiento estratégico y visión compartida de la comunidad universitaria, a fin de lograr los objetivos misionales.</t>
  </si>
  <si>
    <t>Infraestructura</t>
  </si>
  <si>
    <t>Económicos</t>
  </si>
  <si>
    <t>Ambiental</t>
  </si>
  <si>
    <t>UNIDAD ORGANIZACIONALQUE DILIGENCIA EL MAPA DE RIESGO</t>
  </si>
  <si>
    <t>No_existen</t>
  </si>
  <si>
    <t>No asignado</t>
  </si>
  <si>
    <t xml:space="preserve">LEVE </t>
  </si>
  <si>
    <t>LEVE</t>
  </si>
  <si>
    <t>MODERADO</t>
  </si>
  <si>
    <t>GRAVE</t>
  </si>
  <si>
    <t>ADMISIONES_REGISTRO_CONTROL_ACADÉMICO</t>
  </si>
  <si>
    <t>IMPACTO_REGIONAL</t>
  </si>
  <si>
    <t>OSCAR ARANGO GAVIRIA</t>
  </si>
  <si>
    <t>IMPACTO_REGIONAL_</t>
  </si>
  <si>
    <t>YETSIKA NATALIA VILLA MONTES</t>
  </si>
  <si>
    <t>RECTORIA_Comunicaciones</t>
  </si>
  <si>
    <t>JURÍDICA</t>
  </si>
  <si>
    <t>VICERRECTORIA_ADMINISTRATIVA_FINANCIERA</t>
  </si>
  <si>
    <t>VICERRECTORÍA_INVESTIGACIÓN_INNOVACIÓN_EXTENSIÓN</t>
  </si>
  <si>
    <t>VICERRECTORÍA_ACADÉMICA</t>
  </si>
  <si>
    <t>VICERRECTORÍA_DE_RESPONSABILIDAD_SOCIAL_BIENESTAR_UNIVERSITARIO</t>
  </si>
  <si>
    <t>PLANEACIÓN</t>
  </si>
  <si>
    <t>RELACIONES_INTERNACIONALES</t>
  </si>
  <si>
    <t>CONTROL_INTERNO</t>
  </si>
  <si>
    <t>CONTROL_INTERNO_DISCIPLINARIO</t>
  </si>
  <si>
    <t>SECRETARIA_GENERAL</t>
  </si>
  <si>
    <t>SECRETARIA_GENERAL_Gestión_de_Documentos</t>
  </si>
  <si>
    <t>GESTIÓN_FINANCIERA</t>
  </si>
  <si>
    <t>GESTIÓN_DE_TECNOLOGÍAS_INFORMÁTICAS_SISTEMAS_DE_INFORMACIÓN</t>
  </si>
  <si>
    <t>GESTIÓN_DE_TALENTO_HUMANO</t>
  </si>
  <si>
    <t>GESTIÓN_DE_SERVICIOS_INSTITUCIONALES</t>
  </si>
  <si>
    <t>RECURSOS_INFORMÁTICOS_EDUCATIVOS</t>
  </si>
  <si>
    <t>VICERRECTORÍA_ADMINITRATIVA_FINANCIERA_Sistema_Integral_de_Gestión</t>
  </si>
  <si>
    <t>BIBLIOTECA_E_INFORMACIÓN_CIENTÍFICA</t>
  </si>
  <si>
    <t>VICERRECTORÍA_ACADÉMICA_Univirtual</t>
  </si>
  <si>
    <t>GESTIÓN_AMBIENTAL (VICERRECTORIA INVESTIGACIONES, INNOVACIÓN Y EXTENSIÓN)</t>
  </si>
  <si>
    <t>FACULTAD_BELLAS_ARTES_HUMANIDADES</t>
  </si>
  <si>
    <t>FACULTAD_CIENCIAS_AGRARIAS_AGROINDUSTRIA</t>
  </si>
  <si>
    <t>FACULTAD_CIENCIAS_AMBIENTALES</t>
  </si>
  <si>
    <t>FACULTAD_CIENCIAS_BÁSICAS</t>
  </si>
  <si>
    <t>FACULTAD_CIENCIAS_DE_LA_EDUCACIÓN</t>
  </si>
  <si>
    <t>FACULTAD_CIENCIAS_DE_LA_SALUD</t>
  </si>
  <si>
    <t>FACULTAD_INGENIERÍA_MECÁNICA</t>
  </si>
  <si>
    <t>FACULTAD_INGENIERÍAS</t>
  </si>
  <si>
    <t>FACULTAD_TECNOLOGÍA</t>
  </si>
  <si>
    <t>LABORATORIO_ENSAYOS_PARA_EQUIPOS_ACONDICIONADORES_DE_AIRE</t>
  </si>
  <si>
    <t>LABORATORIO_AGUAS_ALIMENTOS</t>
  </si>
  <si>
    <t>LABORATORIO_DE_METROOLOGIA_DE_VARIABLES_ELECTRICAS</t>
  </si>
  <si>
    <t xml:space="preserve">LABORATORIO_ENSAYOS_NO_DESTRUCTIVOS_DESTRUCTIVOS </t>
  </si>
  <si>
    <t>LABORATORIO_GENÉTICA_MÉDICA</t>
  </si>
  <si>
    <t>LABORATORIO_QUÍMICA_AMBIENTAL</t>
  </si>
  <si>
    <t>ORGANISMO_CERTIFICADOR_DE_SISTEMAS_DE_GESTIÓN_QLCT</t>
  </si>
  <si>
    <t>GRUPO_INVESTIGACIÓN_AGUAS_SANEAMIENTO</t>
  </si>
  <si>
    <t>LABORATORIO_METROLOGÍA_DIMENSIONAL</t>
  </si>
  <si>
    <t>PDI</t>
  </si>
  <si>
    <t>DOCENCIA</t>
  </si>
  <si>
    <t>Promover la calidad educativa de la Institución, mediante la administración de los programas de formación que ofrece la universidad en sus diferentes niveles, con el fin de permitir al egresado desempeñarse con idoneidad, ética y compromiso social.</t>
  </si>
  <si>
    <t>Contable</t>
  </si>
  <si>
    <t>ORGANISMO DE EVALUACION DE LA CONFORMIDAD (Laboratorios de ensayo, calibración y QLCT) QUE DILIGENCIA EL MAPA DE RIESGO</t>
  </si>
  <si>
    <t>Regularmente_confiables</t>
  </si>
  <si>
    <t>ASUMIR</t>
  </si>
  <si>
    <t>EVITAR</t>
  </si>
  <si>
    <t>BIBLIOTECA_E_INFORMACIÓN_CIENTIFICA</t>
  </si>
  <si>
    <t>ALIANZAS_ESTRATÉGICAS</t>
  </si>
  <si>
    <t>FRANCISCO ANTORIO URIBE GOMEZ</t>
  </si>
  <si>
    <t>PLANEACIÓN_</t>
  </si>
  <si>
    <t>MARGARITA MARIA FAJARDO TORRES</t>
  </si>
  <si>
    <t>ADMINISTRACIÓN_INSTITUCIONAL</t>
  </si>
  <si>
    <t>INTERNACIONALIZACIÓN</t>
  </si>
  <si>
    <t>CONTROL_SEGUIMIENTO</t>
  </si>
  <si>
    <t>ASEGURAMIENTO_DE_LA_CALIDAD_INSTITUCIONAL</t>
  </si>
  <si>
    <t>OEC</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</si>
  <si>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</si>
  <si>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r>
      <rPr>
        <sz val="7"/>
        <rFont val="Calibri"/>
        <family val="2"/>
        <scheme val="minor"/>
      </rPr>
      <t xml:space="preserve">Medio  </t>
    </r>
    <r>
      <rPr>
        <sz val="8"/>
        <rFont val="Calibri"/>
        <family val="2"/>
        <scheme val="minor"/>
      </rPr>
      <t>Ambientales</t>
    </r>
  </si>
  <si>
    <t>Corrupción</t>
  </si>
  <si>
    <t>UNIDAD RESPONSABLE QUE DILIGENCIA EL MAPA DE RIESGO</t>
  </si>
  <si>
    <t>Automatico</t>
  </si>
  <si>
    <t>Trimestral</t>
  </si>
  <si>
    <t>MARIA CRISTINA VALDERRAMA ALVARADO</t>
  </si>
  <si>
    <t>RELACIONES_INTERNACIONALES_</t>
  </si>
  <si>
    <t>SANDRA YAMILE CALVO CATAÑO</t>
  </si>
  <si>
    <t>BIENESTAR_INSTITUCIONAL</t>
  </si>
  <si>
    <t>Promover y facilitar la interacción con la sociedad contribuyendo a la satisfacción de sus demandas, mediante servicios especializados, programas de educación continuada y de proyección social.</t>
  </si>
  <si>
    <t>Orden Público</t>
  </si>
  <si>
    <t>Aplicados_Confiables_No_Documentados</t>
  </si>
  <si>
    <t>Bimestral</t>
  </si>
  <si>
    <t>TRANSFERIR</t>
  </si>
  <si>
    <t>COBERTURA_CON_CALIDAD</t>
  </si>
  <si>
    <t>JHONNIERS GUERRERO ERAZO</t>
  </si>
  <si>
    <t>VICERRECTORÍA_ACADÉMICA_</t>
  </si>
  <si>
    <t>LUZ SOCORRO LEONTES LENNIS</t>
  </si>
  <si>
    <t>EGRESADOS</t>
  </si>
  <si>
    <t>Administrar y ejecutar los recursos de la institución generando en los procesos mayor eficiencia y eficacia para dar una respuesta oportuna a los servicios demandados en el cumplimiento de las funciones misionales.</t>
  </si>
  <si>
    <t>Sistemas de Información</t>
  </si>
  <si>
    <t>Socioculturales</t>
  </si>
  <si>
    <t>Derechos_Humanos</t>
  </si>
  <si>
    <t>DESARROLLO_INSTITUCIONAL</t>
  </si>
  <si>
    <t>FERNANDO NOREÑA JARAMILLO</t>
  </si>
  <si>
    <t>VICERRECTORIA_ADMINISTRATIVA_FINANCIERA_</t>
  </si>
  <si>
    <t>ENRIQUE DEMESIO CASTAÑO ARIAS</t>
  </si>
  <si>
    <t>Ejercer la evaluación y control sobre el desarrollo del quehacer institucional, de forma preventiva y correctiva, vigilando el cumplimiento de las disposiciones establecidas por la Ley y la Universidad.</t>
  </si>
  <si>
    <t>Tecnologías</t>
  </si>
  <si>
    <t>Estratégico</t>
  </si>
  <si>
    <t>Quincenal</t>
  </si>
  <si>
    <t>DIANA PATRICIA GOMEZ BOTERO</t>
  </si>
  <si>
    <t>VICERRECTORÍA_DE_RESPONSABILIDAD_SOCIAL_BIENESTAR_UNIVERSITARIO_</t>
  </si>
  <si>
    <t>JORGE IVAN QUINTERO SAAVEDRA</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</si>
  <si>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</si>
  <si>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Financiero</t>
  </si>
  <si>
    <t>IMPACTO</t>
  </si>
  <si>
    <t>Semanal</t>
  </si>
  <si>
    <t>INVESTIGACIÓN_INNOVACIÓN_EXTENSIÓN</t>
  </si>
  <si>
    <t>MARTHA LEONOR MARULANDA ANGEL</t>
  </si>
  <si>
    <t>VICERRECTORÍA_INVESTIGACIÓN_INNOVACIÓN_EXTENSIÓN_</t>
  </si>
  <si>
    <t>LUIS GONZAGA GUTIERREZ LOPEZ</t>
  </si>
  <si>
    <t>Transformar y fortalecer las funciones de investigación, docencia, extensión y proyección social para su articulación en un ambiente multicultural y globalizado, con excelencia académica.</t>
  </si>
  <si>
    <t>Información</t>
  </si>
  <si>
    <t>Tecnológicos</t>
  </si>
  <si>
    <t>HOOVER OROZCO GALLEGO</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</si>
  <si>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</si>
  <si>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GONZAGA CASTRO ARBOLEDA</t>
  </si>
  <si>
    <t>Promover el bienestar de la comunidad universitaria, contribuyendo al desarrollo humano, social e intercultural de sus integrantes, en concordancia con la misión Institucional.</t>
  </si>
  <si>
    <t>DIEGO PAREDES CUERVO</t>
  </si>
  <si>
    <t>PATRICIA GRANADA ECHEVERRI</t>
  </si>
  <si>
    <t>BAJO</t>
  </si>
  <si>
    <t>CARLOS HUMBERTO MONTOYA NAVARRETE</t>
  </si>
  <si>
    <t>WILSON ARENAS VALENCIA</t>
  </si>
  <si>
    <t>OBJETIVOS PDI</t>
  </si>
  <si>
    <t>ALCANCE</t>
  </si>
  <si>
    <t>Tecnológico</t>
  </si>
  <si>
    <t>MARCELA BOTERO ARBELAEZ</t>
  </si>
  <si>
    <t>JUAN ESTEBAN TIBAQUIRA GIRALDO</t>
  </si>
  <si>
    <t>Universidad con una cobertura adecuada y reconocida calidad  en el proyecto educativo.</t>
  </si>
  <si>
    <t>JOSE LUIS TRISTANCHO REYES</t>
  </si>
  <si>
    <t>ALEXANDER MOLINA CABRERA</t>
  </si>
  <si>
    <t xml:space="preserve">Fortalecer la gestión del conocimiento en lo relacionado con la Investigación, Innovación y Extensión. </t>
  </si>
  <si>
    <t>ALVARO HERNAN RESTREPO VICTORIA</t>
  </si>
  <si>
    <t>JOSE REINALDO MARIN BETANCUR</t>
  </si>
  <si>
    <t xml:space="preserve">Bienestar Institucional implementado, facilitando la formación integral, el desarrollo social e intercultural y el acompañamiento institucional. </t>
  </si>
  <si>
    <t>JULIETA HENAO BONILLA</t>
  </si>
  <si>
    <t>ORLANDO CAÑAS MORENO</t>
  </si>
  <si>
    <t>La internacionalización en la Universidad Tecnológica de Pereira es el proceso integral de transformación y fortalecimiento en las funciones de investigación, docencia, extensión y proyección social para su articulación en un ambiente multicultural y globalizado, con excelencia académica.</t>
  </si>
  <si>
    <t>CLARA INES ARANGO SOTELO</t>
  </si>
  <si>
    <t>JAIRO ORDILIO TORRES MORENO</t>
  </si>
  <si>
    <t>Desarrollar capacidades para la gestión y generación de conocimiento en la UTP que pueda impactar positivamente en la región.</t>
  </si>
  <si>
    <t>JUAN ESTEBAN TIBAQUIRÁ GIRALDO</t>
  </si>
  <si>
    <t>DIANA PATRICIA JURADO RAMIREZ</t>
  </si>
  <si>
    <t>Establecer Alianzas Estratégicas entre dos o más actores sociales, diferentes y complementarios del orden Nacional e Internacional generando valor agregado para contribuir sobre los fines institucionales.</t>
  </si>
  <si>
    <t>ENIS PAOLA GARCIA GARCIA</t>
  </si>
  <si>
    <t>CARLOS FERNANDO CASTAÑO MONTOYA</t>
  </si>
  <si>
    <t>Desarrollo Institucional fortalecido en la Gestión Humana,  Financiera, Física, Informática y de servicios.</t>
  </si>
  <si>
    <t>JURIDICA</t>
  </si>
  <si>
    <t>MARIA TERESA VELEZ ANGEL</t>
  </si>
  <si>
    <t>RECTORÍA</t>
  </si>
  <si>
    <t>LUIS FERNANDO GAVIRIA TRUJILLO</t>
  </si>
  <si>
    <t>LAURA GUTIERREZ TREJOS</t>
  </si>
  <si>
    <t>OSWALDO AGUDELO  GONZALEZ</t>
  </si>
  <si>
    <t>LILIANA ARDILA GOMEZ</t>
  </si>
  <si>
    <t>LINA MARIA VALENCIA GIRALDO</t>
  </si>
  <si>
    <t>LABORATORIO_ENSAYOS_PARA_EQUIPO_DE_AIRE_ACONDICIONADO</t>
  </si>
  <si>
    <t>JORGE ALBERTO LOZANO VALENCIA</t>
  </si>
  <si>
    <t>GLORIA YAMILE PARRA MARIN</t>
  </si>
  <si>
    <t>VICERRECTORIA_ADMINITRATIVA_FINANCIERA_Sistema_Integral_de_Gestión</t>
  </si>
  <si>
    <t>VICERRECTORIA_ACADEMICA_Univirtual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</si>
</sst>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1"/>
      <color theme="1"/>
      <name val="Calibri"/>
      <family val="2"/>
      <scheme val="minor"/>
    </font>
    <font>
      <sz val="9"/>
      <name val="Calibri"/>
      <family val="2"/>
      <scheme val="minor"/>
    </font>
    <font>
      <b/>
      <sz val="9"/>
      <name val="Calibri"/>
      <family val="2"/>
      <scheme val="minor"/>
    </font>
    <font>
      <b/>
      <sz val="13"/>
      <name val="Calibri"/>
      <family val="2"/>
      <scheme val="minor"/>
    </font>
    <font>
      <sz val="7"/>
      <name val="Calibri"/>
      <family val="2"/>
      <scheme val="minor"/>
    </font>
    <font>
      <b/>
      <sz val="8"/>
      <color rgb="FF000000"/>
      <name val="Calibri"/>
      <family val="2"/>
      <scheme val="minor"/>
    </font>
    <font>
      <sz val="8"/>
      <color rgb="FF000000"/>
      <name val="Calibri"/>
      <family val="2"/>
      <scheme val="minor"/>
    </font>
    <font>
      <sz val="9"/>
      <name val="Arial"/>
      <family val="2"/>
    </font>
    <font>
      <sz val="7"/>
      <name val="Arial"/>
      <family val="2"/>
    </font>
    <font>
      <b/>
      <sz val="14"/>
      <name val="Calibri"/>
      <family val="2"/>
      <scheme val="minor"/>
    </font>
    <font>
      <b/>
      <sz val="7"/>
      <name val="Calibri"/>
      <family val="2"/>
      <scheme val="minor"/>
    </font>
    <font>
      <b/>
      <sz val="16"/>
      <name val="Calibri"/>
      <family val="2"/>
      <scheme val="minor"/>
    </font>
    <font>
      <sz val="16"/>
      <name val="Calibri"/>
      <family val="2"/>
      <scheme val="minor"/>
    </font>
    <font>
      <b/>
      <sz val="10"/>
      <name val="Calibri"/>
      <family val="2"/>
      <scheme val="minor"/>
    </font>
    <font>
      <sz val="10"/>
      <name val="Calibri"/>
      <family val="2"/>
      <scheme val="minor"/>
    </font>
    <font>
      <b/>
      <sz val="8"/>
      <name val="Calibri"/>
      <family val="2"/>
      <scheme val="minor"/>
    </font>
    <font>
      <b/>
      <sz val="7"/>
      <name val="Arial"/>
      <family val="2"/>
    </font>
    <font>
      <b/>
      <sz val="8"/>
      <name val="Arial"/>
      <family val="2"/>
    </font>
    <font>
      <sz val="8"/>
      <name val="Calibri"/>
      <family val="2"/>
      <scheme val="minor"/>
    </font>
    <font>
      <sz val="8"/>
      <name val="Arial"/>
      <family val="2"/>
    </font>
    <font>
      <sz val="10"/>
      <name val="Arial"/>
      <family val="2"/>
    </font>
    <font>
      <b/>
      <sz val="10"/>
      <name val="Arial"/>
      <family val="2"/>
    </font>
    <font>
      <b/>
      <sz val="9"/>
      <name val="Arial"/>
      <family val="2"/>
    </font>
    <font>
      <b/>
      <sz val="8"/>
      <color rgb="FFFF0000"/>
      <name val="Arial"/>
      <family val="2"/>
    </font>
    <font>
      <sz val="11"/>
      <name val="Calibri"/>
      <family val="2"/>
    </font>
    <font>
      <b/>
      <sz val="12"/>
      <name val="Arial"/>
      <family val="2"/>
    </font>
  </fonts>
  <fills count="8">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F3FFF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322">
    <xf numFmtId="0" fontId="0" fillId="0" borderId="0" xfId="0"/>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hidden="1"/>
    </xf>
    <xf numFmtId="0" fontId="3"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xf>
    <xf numFmtId="0" fontId="5" fillId="2"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10" fillId="2"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6" fillId="0" borderId="6" xfId="0" applyFont="1" applyBorder="1" applyAlignment="1">
      <alignment horizontal="center" vertical="center" wrapText="1"/>
    </xf>
    <xf numFmtId="0" fontId="7" fillId="0" borderId="7" xfId="0" applyFont="1" applyBorder="1" applyAlignment="1">
      <alignment horizontal="center" vertical="center" wrapText="1"/>
    </xf>
    <xf numFmtId="14" fontId="7" fillId="0" borderId="7" xfId="0" applyNumberFormat="1" applyFont="1" applyBorder="1" applyAlignment="1">
      <alignment horizontal="center"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10" fillId="2" borderId="9" xfId="0" applyFont="1" applyFill="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xf>
    <xf numFmtId="0" fontId="5" fillId="2" borderId="9" xfId="0" applyFont="1" applyFill="1" applyBorder="1" applyAlignment="1">
      <alignment horizontal="center" vertical="center" wrapText="1"/>
    </xf>
    <xf numFmtId="0" fontId="6"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2" borderId="12" xfId="0" applyFont="1" applyFill="1" applyBorder="1" applyAlignment="1">
      <alignment vertical="center" wrapText="1"/>
    </xf>
    <xf numFmtId="0" fontId="10" fillId="2" borderId="0" xfId="0" applyFont="1" applyFill="1" applyAlignment="1">
      <alignment horizontal="center" vertical="center"/>
    </xf>
    <xf numFmtId="0" fontId="10" fillId="2" borderId="0" xfId="0" applyFont="1" applyFill="1" applyAlignment="1" applyProtection="1">
      <alignment horizontal="center" vertical="center"/>
      <protection hidden="1"/>
    </xf>
    <xf numFmtId="0" fontId="11" fillId="0" borderId="0" xfId="0" applyFont="1" applyAlignment="1">
      <alignment horizontal="right" vertical="top" wrapText="1"/>
    </xf>
    <xf numFmtId="0" fontId="5" fillId="0" borderId="0" xfId="0" applyFont="1" applyAlignment="1">
      <alignment horizontal="center" vertical="top" wrapText="1"/>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4" borderId="14" xfId="0" applyFont="1" applyFill="1" applyBorder="1" applyAlignment="1" applyProtection="1">
      <alignment horizontal="center" vertical="center"/>
      <protection locked="0"/>
    </xf>
    <xf numFmtId="0" fontId="12" fillId="4" borderId="15" xfId="0" applyFont="1" applyFill="1" applyBorder="1" applyAlignment="1" applyProtection="1">
      <alignment horizontal="center" vertical="center"/>
      <protection locked="0"/>
    </xf>
    <xf numFmtId="0" fontId="12" fillId="3" borderId="16"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3" fillId="4" borderId="14"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4" fillId="3" borderId="16"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1" fillId="3" borderId="16" xfId="0" applyFont="1" applyFill="1" applyBorder="1" applyAlignment="1">
      <alignment vertical="center" wrapText="1"/>
    </xf>
    <xf numFmtId="14" fontId="15" fillId="6" borderId="17" xfId="0" applyNumberFormat="1" applyFont="1" applyFill="1" applyBorder="1" applyAlignment="1" applyProtection="1">
      <alignment vertical="center"/>
      <protection locked="0"/>
    </xf>
    <xf numFmtId="14" fontId="12" fillId="0" borderId="0" xfId="0" applyNumberFormat="1" applyFont="1" applyAlignment="1">
      <alignment horizontal="center" vertical="center"/>
    </xf>
    <xf numFmtId="0" fontId="12" fillId="0" borderId="0" xfId="0" applyFont="1" applyAlignment="1">
      <alignment horizontal="center" vertical="center"/>
    </xf>
    <xf numFmtId="0" fontId="14" fillId="3" borderId="1"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0" borderId="0" xfId="0" applyFont="1" applyAlignment="1">
      <alignment vertical="center" wrapText="1"/>
    </xf>
    <xf numFmtId="0" fontId="14" fillId="3" borderId="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0" borderId="0" xfId="0" applyFont="1" applyAlignment="1">
      <alignment horizontal="center" vertical="center" wrapText="1"/>
    </xf>
    <xf numFmtId="0" fontId="17" fillId="2" borderId="0" xfId="0" applyFont="1" applyFill="1" applyAlignment="1">
      <alignment horizontal="center" vertical="center" wrapText="1"/>
    </xf>
    <xf numFmtId="0" fontId="18" fillId="2" borderId="0" xfId="0" applyFont="1" applyFill="1" applyAlignment="1">
      <alignment horizontal="center" vertical="center" wrapText="1"/>
    </xf>
    <xf numFmtId="0" fontId="14" fillId="3" borderId="37" xfId="0" applyFont="1" applyFill="1" applyBorder="1" applyAlignment="1">
      <alignment horizontal="center" vertical="center" wrapText="1"/>
    </xf>
    <xf numFmtId="0" fontId="14" fillId="3" borderId="38"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0" xfId="0" applyFont="1" applyFill="1" applyBorder="1" applyAlignment="1">
      <alignment horizontal="center" vertical="center" wrapText="1"/>
    </xf>
    <xf numFmtId="9" fontId="16" fillId="3" borderId="39" xfId="0" applyNumberFormat="1" applyFont="1" applyFill="1" applyBorder="1" applyAlignment="1">
      <alignment horizontal="center" vertical="center" wrapText="1"/>
    </xf>
    <xf numFmtId="0" fontId="16" fillId="3" borderId="32" xfId="0" applyFont="1" applyFill="1" applyBorder="1" applyAlignment="1">
      <alignment horizontal="center" vertical="center" wrapText="1"/>
    </xf>
    <xf numFmtId="9" fontId="16" fillId="3" borderId="40" xfId="0" applyNumberFormat="1" applyFont="1" applyFill="1" applyBorder="1" applyAlignment="1">
      <alignment horizontal="center" vertical="center" wrapText="1"/>
    </xf>
    <xf numFmtId="0" fontId="16" fillId="3" borderId="40" xfId="0" applyFont="1" applyFill="1" applyBorder="1" applyAlignment="1" applyProtection="1">
      <alignment horizontal="center" vertical="center" wrapText="1"/>
      <protection hidden="1"/>
    </xf>
    <xf numFmtId="0" fontId="16" fillId="3" borderId="40" xfId="0" applyFont="1" applyFill="1" applyBorder="1" applyAlignment="1">
      <alignment horizontal="center" vertical="center" wrapText="1"/>
    </xf>
    <xf numFmtId="9" fontId="16" fillId="3" borderId="40" xfId="0" applyNumberFormat="1" applyFont="1" applyFill="1" applyBorder="1" applyAlignment="1" applyProtection="1">
      <alignment horizontal="center" vertical="center" wrapText="1"/>
      <protection hidden="1"/>
    </xf>
    <xf numFmtId="0" fontId="16" fillId="3" borderId="39" xfId="0" applyFont="1" applyFill="1" applyBorder="1" applyAlignment="1">
      <alignment horizontal="center" vertical="center" wrapText="1"/>
    </xf>
    <xf numFmtId="0" fontId="16" fillId="3" borderId="40" xfId="0" applyFont="1" applyFill="1" applyBorder="1" applyAlignment="1" applyProtection="1">
      <alignment vertical="center" wrapText="1"/>
      <protection hidden="1"/>
    </xf>
    <xf numFmtId="0" fontId="16" fillId="3" borderId="34" xfId="0" applyFont="1" applyFill="1" applyBorder="1" applyAlignment="1" applyProtection="1">
      <alignment vertical="center" wrapText="1"/>
      <protection hidden="1"/>
    </xf>
    <xf numFmtId="0" fontId="16" fillId="3" borderId="41" xfId="0" applyFont="1" applyFill="1" applyBorder="1" applyAlignment="1">
      <alignment vertical="center" wrapText="1"/>
    </xf>
    <xf numFmtId="0" fontId="11" fillId="3" borderId="33"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7" borderId="0" xfId="0" applyFont="1" applyFill="1" applyAlignment="1">
      <alignment horizontal="center" vertical="center" wrapText="1"/>
    </xf>
    <xf numFmtId="0" fontId="16" fillId="2" borderId="43" xfId="0" applyFont="1" applyFill="1" applyBorder="1" applyAlignment="1">
      <alignment horizontal="center" vertical="center" wrapText="1"/>
    </xf>
    <xf numFmtId="0" fontId="16" fillId="0" borderId="26" xfId="0" applyFont="1" applyBorder="1" applyAlignment="1" applyProtection="1">
      <alignment horizontal="center" vertical="center" wrapText="1"/>
      <protection locked="0"/>
    </xf>
    <xf numFmtId="0" fontId="15" fillId="2" borderId="27" xfId="0" applyFont="1" applyFill="1" applyBorder="1" applyAlignment="1">
      <alignment horizontal="center" vertical="center" wrapText="1"/>
    </xf>
    <xf numFmtId="0" fontId="15" fillId="2" borderId="32"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14" fillId="2" borderId="27" xfId="0" applyFont="1" applyFill="1" applyBorder="1" applyAlignment="1" applyProtection="1">
      <alignment horizontal="center" vertical="center" wrapText="1"/>
      <protection locked="0"/>
    </xf>
    <xf numFmtId="0" fontId="14" fillId="2" borderId="27" xfId="0" applyFont="1" applyFill="1" applyBorder="1" applyAlignment="1">
      <alignment horizontal="center" vertical="center" wrapText="1"/>
    </xf>
    <xf numFmtId="0" fontId="19" fillId="2" borderId="39" xfId="0" applyFont="1" applyFill="1" applyBorder="1" applyAlignment="1" applyProtection="1">
      <alignment horizontal="center" vertical="center" wrapText="1"/>
      <protection locked="0"/>
    </xf>
    <xf numFmtId="0" fontId="19" fillId="2" borderId="32" xfId="0" applyFont="1" applyFill="1" applyBorder="1" applyAlignment="1" applyProtection="1">
      <alignment vertical="center" wrapText="1"/>
      <protection hidden="1"/>
    </xf>
    <xf numFmtId="0" fontId="19" fillId="2" borderId="42" xfId="0" applyFont="1" applyFill="1" applyBorder="1" applyAlignment="1" applyProtection="1">
      <alignment horizontal="center" vertical="center" wrapText="1"/>
      <protection hidden="1"/>
    </xf>
    <xf numFmtId="0" fontId="19" fillId="2" borderId="27" xfId="0" applyFont="1" applyFill="1" applyBorder="1" applyAlignment="1" applyProtection="1">
      <alignment horizontal="center" vertical="center" wrapText="1"/>
      <protection hidden="1"/>
    </xf>
    <xf numFmtId="0" fontId="19" fillId="2" borderId="32" xfId="0" applyFont="1" applyFill="1" applyBorder="1" applyAlignment="1" applyProtection="1">
      <alignment horizontal="center" vertical="center" wrapText="1"/>
      <protection locked="0"/>
    </xf>
    <xf numFmtId="0" fontId="19" fillId="2" borderId="27" xfId="0" applyFont="1" applyFill="1" applyBorder="1" applyAlignment="1" applyProtection="1">
      <alignment horizontal="center" vertical="center" wrapText="1"/>
      <protection locked="0" hidden="1"/>
    </xf>
    <xf numFmtId="0" fontId="19" fillId="2" borderId="39" xfId="0" applyFont="1" applyFill="1" applyBorder="1" applyAlignment="1" applyProtection="1">
      <alignment horizontal="center" vertical="center" wrapText="1"/>
      <protection hidden="1"/>
    </xf>
    <xf numFmtId="0" fontId="16" fillId="2" borderId="42" xfId="0" applyFont="1" applyFill="1" applyBorder="1" applyAlignment="1">
      <alignment horizontal="center" vertical="center" wrapText="1"/>
    </xf>
    <xf numFmtId="0" fontId="3" fillId="0" borderId="27" xfId="0" applyFont="1" applyBorder="1" applyAlignment="1">
      <alignment horizontal="center" vertical="center" wrapText="1"/>
    </xf>
    <xf numFmtId="0" fontId="14" fillId="0" borderId="27" xfId="0" applyFont="1" applyBorder="1" applyAlignment="1">
      <alignment horizontal="center" vertical="center" wrapText="1"/>
    </xf>
    <xf numFmtId="0" fontId="5" fillId="2" borderId="32" xfId="0" applyFont="1" applyFill="1" applyBorder="1" applyAlignment="1" applyProtection="1">
      <alignment horizontal="center" vertical="center" wrapText="1"/>
      <protection locked="0"/>
    </xf>
    <xf numFmtId="14" fontId="5" fillId="2" borderId="32" xfId="0" applyNumberFormat="1" applyFont="1" applyFill="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6" fillId="2" borderId="5" xfId="0" applyFont="1" applyFill="1" applyBorder="1" applyAlignment="1">
      <alignment horizontal="center" vertical="center" wrapText="1"/>
    </xf>
    <xf numFmtId="0" fontId="16" fillId="0" borderId="45" xfId="0" applyFont="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2" fillId="2" borderId="42" xfId="0" applyFont="1" applyFill="1" applyBorder="1" applyAlignment="1" applyProtection="1">
      <alignment horizontal="center" vertical="center" wrapText="1"/>
      <protection locked="0"/>
    </xf>
    <xf numFmtId="0" fontId="14" fillId="2" borderId="42" xfId="0" applyFont="1" applyFill="1" applyBorder="1" applyAlignment="1" applyProtection="1">
      <alignment horizontal="center" vertical="center" wrapText="1"/>
      <protection locked="0"/>
    </xf>
    <xf numFmtId="0" fontId="14" fillId="2" borderId="42" xfId="0" applyFont="1" applyFill="1" applyBorder="1" applyAlignment="1">
      <alignment horizontal="center" vertical="center" wrapText="1"/>
    </xf>
    <xf numFmtId="0" fontId="19" fillId="2" borderId="42" xfId="0" applyFont="1" applyFill="1" applyBorder="1" applyAlignment="1" applyProtection="1">
      <alignment horizontal="center" vertical="center" wrapText="1"/>
      <protection locked="0" hidden="1"/>
    </xf>
    <xf numFmtId="0" fontId="3" fillId="0" borderId="42" xfId="0" applyFont="1" applyBorder="1" applyAlignment="1">
      <alignment horizontal="center" vertical="center" wrapText="1"/>
    </xf>
    <xf numFmtId="0" fontId="14" fillId="0" borderId="42" xfId="0" applyFont="1" applyBorder="1" applyAlignment="1">
      <alignment horizontal="center" vertical="center" wrapText="1"/>
    </xf>
    <xf numFmtId="0" fontId="16" fillId="0" borderId="38" xfId="0" applyFont="1" applyBorder="1" applyAlignment="1" applyProtection="1">
      <alignment horizontal="center" vertical="center" wrapText="1"/>
      <protection locked="0"/>
    </xf>
    <xf numFmtId="0" fontId="15" fillId="2" borderId="39" xfId="0" applyFont="1" applyFill="1" applyBorder="1" applyAlignment="1">
      <alignment horizontal="center" vertical="center" wrapText="1"/>
    </xf>
    <xf numFmtId="0" fontId="2" fillId="2" borderId="39" xfId="0" applyFont="1" applyFill="1" applyBorder="1" applyAlignment="1" applyProtection="1">
      <alignment horizontal="center" vertical="center" wrapText="1"/>
      <protection locked="0"/>
    </xf>
    <xf numFmtId="0" fontId="14" fillId="2" borderId="39" xfId="0" applyFont="1" applyFill="1" applyBorder="1" applyAlignment="1" applyProtection="1">
      <alignment horizontal="center" vertical="center" wrapText="1"/>
      <protection locked="0"/>
    </xf>
    <xf numFmtId="0" fontId="14" fillId="2" borderId="39" xfId="0" applyFont="1" applyFill="1" applyBorder="1" applyAlignment="1">
      <alignment horizontal="center" vertical="center" wrapText="1"/>
    </xf>
    <xf numFmtId="0" fontId="19" fillId="2" borderId="32" xfId="0" applyFont="1" applyFill="1" applyBorder="1" applyAlignment="1" applyProtection="1">
      <alignment vertical="center" wrapText="1"/>
      <protection locked="0"/>
    </xf>
    <xf numFmtId="0" fontId="19" fillId="2" borderId="39" xfId="0" applyFont="1" applyFill="1" applyBorder="1" applyAlignment="1" applyProtection="1">
      <alignment horizontal="center" vertical="center" wrapText="1"/>
      <protection hidden="1"/>
    </xf>
    <xf numFmtId="0" fontId="19" fillId="2" borderId="39" xfId="0" applyFont="1" applyFill="1" applyBorder="1" applyAlignment="1" applyProtection="1">
      <alignment horizontal="center" vertical="center" wrapText="1"/>
      <protection locked="0" hidden="1"/>
    </xf>
    <xf numFmtId="0" fontId="16" fillId="2" borderId="39" xfId="0" applyFont="1" applyFill="1" applyBorder="1" applyAlignment="1">
      <alignment horizontal="center" vertical="center" wrapText="1"/>
    </xf>
    <xf numFmtId="0" fontId="14" fillId="0" borderId="39" xfId="0" applyFont="1" applyBorder="1" applyAlignment="1">
      <alignment horizontal="center" vertical="center" wrapText="1"/>
    </xf>
    <xf numFmtId="0" fontId="16" fillId="2" borderId="46" xfId="0" applyFont="1" applyFill="1" applyBorder="1" applyAlignment="1">
      <alignment horizontal="center" vertical="center" wrapText="1"/>
    </xf>
    <xf numFmtId="0" fontId="19" fillId="2" borderId="27" xfId="0" applyFont="1" applyFill="1" applyBorder="1" applyAlignment="1" applyProtection="1">
      <alignment horizontal="center" vertical="center" wrapText="1"/>
      <protection locked="0"/>
    </xf>
    <xf numFmtId="0" fontId="19" fillId="2" borderId="42" xfId="0" applyFont="1" applyFill="1" applyBorder="1" applyAlignment="1" applyProtection="1">
      <alignment horizontal="center" vertical="center" wrapText="1"/>
      <protection locked="0" hidden="1"/>
    </xf>
    <xf numFmtId="0" fontId="19" fillId="2" borderId="42"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center" vertical="center" wrapText="1"/>
      <protection locked="0"/>
    </xf>
    <xf numFmtId="0" fontId="20" fillId="2" borderId="27"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20" fillId="2" borderId="42" xfId="0" applyFont="1" applyFill="1" applyBorder="1" applyAlignment="1" applyProtection="1">
      <alignment horizontal="center" vertical="center" wrapText="1"/>
      <protection locked="0"/>
    </xf>
    <xf numFmtId="0" fontId="20" fillId="2" borderId="39"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20" fillId="2" borderId="0" xfId="0" applyFont="1" applyFill="1" applyAlignment="1" applyProtection="1">
      <alignment horizontal="center" vertical="center" wrapText="1"/>
      <protection locked="0"/>
    </xf>
    <xf numFmtId="0" fontId="18" fillId="2" borderId="27"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14" fillId="0" borderId="42"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8" fillId="7" borderId="27" xfId="0" applyFont="1" applyFill="1" applyBorder="1" applyAlignment="1" applyProtection="1">
      <alignment horizontal="center" vertical="center" wrapText="1"/>
      <protection locked="0"/>
    </xf>
    <xf numFmtId="0" fontId="2" fillId="7" borderId="32" xfId="0" applyFont="1" applyFill="1" applyBorder="1" applyAlignment="1" applyProtection="1">
      <alignment horizontal="center" vertical="center" wrapText="1"/>
      <protection locked="0"/>
    </xf>
    <xf numFmtId="0" fontId="20" fillId="7" borderId="42" xfId="0" applyFont="1" applyFill="1" applyBorder="1" applyAlignment="1" applyProtection="1">
      <alignment horizontal="center" vertical="center" wrapText="1"/>
      <protection locked="0"/>
    </xf>
    <xf numFmtId="0" fontId="20" fillId="7" borderId="39" xfId="0" applyFont="1" applyFill="1" applyBorder="1" applyAlignment="1" applyProtection="1">
      <alignment horizontal="center" vertical="center" wrapText="1"/>
      <protection locked="0"/>
    </xf>
    <xf numFmtId="0" fontId="18" fillId="2" borderId="42" xfId="0" applyFont="1" applyFill="1" applyBorder="1" applyAlignment="1" applyProtection="1">
      <alignment horizontal="center" vertical="center" wrapText="1"/>
      <protection locked="0"/>
    </xf>
    <xf numFmtId="0" fontId="18" fillId="2" borderId="39" xfId="0" applyFont="1" applyFill="1" applyBorder="1" applyAlignment="1" applyProtection="1">
      <alignment horizontal="center" vertical="center" wrapText="1"/>
      <protection locked="0"/>
    </xf>
    <xf numFmtId="0" fontId="19" fillId="2" borderId="32" xfId="0" applyFont="1" applyFill="1" applyBorder="1" applyAlignment="1" applyProtection="1">
      <alignment horizontal="center" vertical="center" wrapText="1"/>
      <protection hidden="1"/>
    </xf>
    <xf numFmtId="0" fontId="19" fillId="2" borderId="32" xfId="0" applyFont="1" applyFill="1" applyBorder="1" applyAlignment="1" applyProtection="1">
      <alignment horizontal="center" vertical="center" wrapText="1"/>
      <protection hidden="1"/>
    </xf>
    <xf numFmtId="0" fontId="16" fillId="2" borderId="27"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0" borderId="48" xfId="0" applyFont="1" applyBorder="1" applyAlignment="1" applyProtection="1">
      <alignment horizontal="center" vertical="center" wrapText="1"/>
      <protection locked="0"/>
    </xf>
    <xf numFmtId="0" fontId="15" fillId="2" borderId="49" xfId="0" applyFont="1" applyFill="1" applyBorder="1" applyAlignment="1">
      <alignment horizontal="center" vertical="center" wrapText="1"/>
    </xf>
    <xf numFmtId="0" fontId="15" fillId="2" borderId="50" xfId="0" applyFont="1" applyFill="1" applyBorder="1" applyAlignment="1" applyProtection="1">
      <alignment horizontal="center" vertical="center" wrapText="1"/>
      <protection locked="0"/>
    </xf>
    <xf numFmtId="0" fontId="2" fillId="2" borderId="49" xfId="0" applyFont="1" applyFill="1" applyBorder="1" applyAlignment="1" applyProtection="1">
      <alignment horizontal="center" vertical="center" wrapText="1"/>
      <protection locked="0"/>
    </xf>
    <xf numFmtId="0" fontId="18" fillId="2" borderId="49" xfId="0" applyFont="1" applyFill="1" applyBorder="1" applyAlignment="1" applyProtection="1">
      <alignment horizontal="center" vertical="center" wrapText="1"/>
      <protection locked="0"/>
    </xf>
    <xf numFmtId="0" fontId="20" fillId="2" borderId="49" xfId="0" applyFont="1" applyFill="1" applyBorder="1" applyAlignment="1" applyProtection="1">
      <alignment horizontal="center" vertical="center" wrapText="1"/>
      <protection locked="0"/>
    </xf>
    <xf numFmtId="0" fontId="2" fillId="2" borderId="50" xfId="0" applyFont="1" applyFill="1" applyBorder="1" applyAlignment="1" applyProtection="1">
      <alignment horizontal="center" vertical="center" wrapText="1"/>
      <protection locked="0"/>
    </xf>
    <xf numFmtId="0" fontId="14" fillId="2" borderId="49" xfId="0" applyFont="1" applyFill="1" applyBorder="1" applyAlignment="1" applyProtection="1">
      <alignment horizontal="center" vertical="center" wrapText="1"/>
      <protection locked="0"/>
    </xf>
    <xf numFmtId="0" fontId="14" fillId="2" borderId="49" xfId="0" applyFont="1" applyFill="1" applyBorder="1" applyAlignment="1">
      <alignment horizontal="center" vertical="center" wrapText="1"/>
    </xf>
    <xf numFmtId="0" fontId="19" fillId="2" borderId="50" xfId="0" applyFont="1" applyFill="1" applyBorder="1" applyAlignment="1" applyProtection="1">
      <alignment vertical="center" wrapText="1"/>
      <protection locked="0"/>
    </xf>
    <xf numFmtId="0" fontId="19" fillId="2" borderId="50" xfId="0" applyFont="1" applyFill="1" applyBorder="1" applyAlignment="1" applyProtection="1">
      <alignment vertical="center" wrapText="1"/>
      <protection hidden="1"/>
    </xf>
    <xf numFmtId="0" fontId="19" fillId="2" borderId="49" xfId="0" applyFont="1" applyFill="1" applyBorder="1" applyAlignment="1" applyProtection="1">
      <alignment horizontal="center" vertical="center" wrapText="1"/>
      <protection hidden="1"/>
    </xf>
    <xf numFmtId="0" fontId="19" fillId="2" borderId="50" xfId="0" applyFont="1" applyFill="1" applyBorder="1" applyAlignment="1" applyProtection="1">
      <alignment horizontal="center" vertical="center" wrapText="1"/>
      <protection locked="0"/>
    </xf>
    <xf numFmtId="0" fontId="19" fillId="2" borderId="49" xfId="0" applyFont="1" applyFill="1" applyBorder="1" applyAlignment="1" applyProtection="1">
      <alignment horizontal="center" vertical="center" wrapText="1"/>
      <protection locked="0"/>
    </xf>
    <xf numFmtId="0" fontId="19" fillId="2" borderId="49" xfId="0" applyFont="1" applyFill="1" applyBorder="1" applyAlignment="1" applyProtection="1">
      <alignment horizontal="center" vertical="center" wrapText="1"/>
      <protection locked="0" hidden="1"/>
    </xf>
    <xf numFmtId="0" fontId="19" fillId="2" borderId="49" xfId="0" applyFont="1" applyFill="1" applyBorder="1" applyAlignment="1" applyProtection="1">
      <alignment horizontal="center" vertical="center" wrapText="1"/>
      <protection locked="0" hidden="1"/>
    </xf>
    <xf numFmtId="0" fontId="19" fillId="2" borderId="49" xfId="0" applyFont="1" applyFill="1" applyBorder="1" applyAlignment="1" applyProtection="1">
      <alignment horizontal="center" vertical="center" wrapText="1"/>
      <protection locked="0"/>
    </xf>
    <xf numFmtId="0" fontId="19" fillId="2" borderId="49" xfId="0" applyFont="1" applyFill="1" applyBorder="1" applyAlignment="1" applyProtection="1">
      <alignment horizontal="center" vertical="center" wrapText="1"/>
      <protection hidden="1"/>
    </xf>
    <xf numFmtId="0" fontId="19" fillId="2" borderId="50" xfId="0" applyFont="1" applyFill="1" applyBorder="1" applyAlignment="1" applyProtection="1">
      <alignment horizontal="center" vertical="center" wrapText="1"/>
      <protection hidden="1"/>
    </xf>
    <xf numFmtId="0" fontId="16" fillId="2" borderId="49" xfId="0" applyFont="1" applyFill="1" applyBorder="1" applyAlignment="1">
      <alignment horizontal="center" vertical="center" wrapText="1"/>
    </xf>
    <xf numFmtId="0" fontId="3" fillId="0" borderId="49"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49" xfId="0" applyFont="1" applyBorder="1" applyAlignment="1" applyProtection="1">
      <alignment horizontal="center" vertical="center" wrapText="1"/>
      <protection locked="0"/>
    </xf>
    <xf numFmtId="0" fontId="5" fillId="2" borderId="50" xfId="0" applyFont="1" applyFill="1" applyBorder="1" applyAlignment="1" applyProtection="1">
      <alignment horizontal="center" vertical="center" wrapText="1"/>
      <protection locked="0"/>
    </xf>
    <xf numFmtId="14" fontId="5" fillId="2" borderId="50" xfId="0" applyNumberFormat="1" applyFont="1" applyFill="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18" fillId="2" borderId="52" xfId="0" applyFont="1" applyFill="1" applyBorder="1" applyAlignment="1">
      <alignment horizontal="center" vertical="center" wrapText="1"/>
    </xf>
    <xf numFmtId="0" fontId="21" fillId="2" borderId="0" xfId="0" applyFont="1" applyFill="1" applyAlignment="1">
      <alignment horizontal="center" vertical="center" wrapText="1"/>
    </xf>
    <xf numFmtId="0" fontId="19" fillId="2" borderId="0" xfId="0" applyFont="1" applyFill="1" applyAlignment="1" applyProtection="1">
      <alignment horizontal="center" vertical="center" wrapText="1"/>
      <protection locked="0"/>
    </xf>
    <xf numFmtId="0" fontId="21" fillId="2" borderId="0" xfId="0" applyFont="1" applyFill="1" applyAlignment="1" applyProtection="1">
      <alignment horizontal="center" vertical="center" wrapText="1"/>
      <protection hidden="1"/>
    </xf>
    <xf numFmtId="0" fontId="19" fillId="2" borderId="0" xfId="0" applyFont="1" applyFill="1" applyAlignment="1" applyProtection="1">
      <alignment horizontal="center" vertical="center" wrapText="1"/>
      <protection locked="0" hidden="1"/>
    </xf>
    <xf numFmtId="0" fontId="19" fillId="2" borderId="0" xfId="0" applyFont="1" applyFill="1" applyAlignment="1" applyProtection="1">
      <alignment horizontal="center" vertical="center" wrapText="1"/>
      <protection hidden="1"/>
    </xf>
    <xf numFmtId="0" fontId="22" fillId="2" borderId="0" xfId="0" applyFont="1" applyFill="1" applyAlignment="1">
      <alignment horizontal="center" vertical="center" wrapText="1"/>
    </xf>
    <xf numFmtId="0" fontId="21" fillId="0" borderId="0" xfId="0" applyFont="1" applyAlignment="1">
      <alignment horizontal="center" vertical="center" wrapText="1"/>
    </xf>
    <xf numFmtId="0" fontId="21" fillId="0" borderId="0" xfId="0" applyFont="1" applyAlignment="1" applyProtection="1">
      <alignment horizontal="center" vertical="center" wrapText="1"/>
      <protection hidden="1"/>
    </xf>
    <xf numFmtId="0" fontId="22" fillId="6" borderId="0" xfId="0" applyFont="1" applyFill="1" applyAlignment="1">
      <alignment horizontal="center" vertical="center" wrapText="1"/>
    </xf>
    <xf numFmtId="0" fontId="21" fillId="6" borderId="0" xfId="0" applyFont="1" applyFill="1" applyAlignment="1">
      <alignment horizontal="center" vertical="center" wrapText="1"/>
    </xf>
    <xf numFmtId="0" fontId="21" fillId="6" borderId="0" xfId="0" applyFont="1" applyFill="1" applyAlignment="1" applyProtection="1">
      <alignment horizontal="center" vertical="center" wrapText="1"/>
      <protection hidden="1"/>
    </xf>
    <xf numFmtId="0" fontId="9" fillId="6" borderId="0" xfId="0" applyFont="1" applyFill="1" applyAlignment="1">
      <alignment horizontal="center" vertical="center" wrapText="1"/>
    </xf>
    <xf numFmtId="0" fontId="8" fillId="6" borderId="0" xfId="0" applyFont="1" applyFill="1" applyAlignment="1">
      <alignment horizontal="center" vertical="center" wrapText="1"/>
    </xf>
    <xf numFmtId="0" fontId="3" fillId="0" borderId="0" xfId="0" applyFont="1" applyAlignment="1">
      <alignment vertical="center" wrapText="1"/>
    </xf>
    <xf numFmtId="0" fontId="23" fillId="2" borderId="53"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54" xfId="0" applyFont="1" applyFill="1" applyBorder="1" applyAlignment="1">
      <alignment horizontal="center" vertical="center" wrapText="1"/>
    </xf>
    <xf numFmtId="0" fontId="23" fillId="2" borderId="55" xfId="0" applyFont="1" applyFill="1" applyBorder="1" applyAlignment="1">
      <alignment horizontal="center" vertical="center" wrapText="1"/>
    </xf>
    <xf numFmtId="0" fontId="22" fillId="2" borderId="53" xfId="0" applyFont="1" applyFill="1" applyBorder="1" applyAlignment="1">
      <alignment horizontal="center" vertical="center" wrapText="1"/>
    </xf>
    <xf numFmtId="0" fontId="22" fillId="2" borderId="0" xfId="0" applyFont="1" applyFill="1" applyAlignment="1" applyProtection="1">
      <alignment horizontal="center" vertical="center" wrapText="1"/>
      <protection hidden="1"/>
    </xf>
    <xf numFmtId="0" fontId="22" fillId="2" borderId="56"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57"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vertical="center" wrapText="1"/>
    </xf>
    <xf numFmtId="0" fontId="17" fillId="2" borderId="5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0" borderId="54" xfId="0" applyFont="1" applyBorder="1" applyAlignment="1">
      <alignment horizontal="center"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57"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58"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58"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19" fillId="0" borderId="59" xfId="0" applyFont="1" applyBorder="1" applyAlignment="1">
      <alignment vertical="center" wrapText="1"/>
    </xf>
    <xf numFmtId="0" fontId="21" fillId="2" borderId="46" xfId="0" applyFont="1" applyFill="1" applyBorder="1" applyAlignment="1">
      <alignment horizontal="center" vertical="center" wrapText="1"/>
    </xf>
    <xf numFmtId="0" fontId="21" fillId="2" borderId="53"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56" xfId="0" applyFont="1" applyFill="1" applyBorder="1" applyAlignment="1">
      <alignment horizontal="center" vertical="center" wrapText="1"/>
    </xf>
    <xf numFmtId="0" fontId="21" fillId="2" borderId="59"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0" borderId="59" xfId="0" applyFont="1" applyBorder="1" applyAlignment="1">
      <alignment horizontal="center" vertical="center" wrapText="1"/>
    </xf>
    <xf numFmtId="0" fontId="17" fillId="2" borderId="5" xfId="0" applyFont="1" applyFill="1" applyBorder="1" applyAlignment="1">
      <alignment horizontal="center" vertical="center" wrapText="1"/>
    </xf>
    <xf numFmtId="0" fontId="20" fillId="2" borderId="60" xfId="0" applyFont="1" applyFill="1" applyBorder="1" applyAlignment="1">
      <alignment horizontal="center" vertical="center" wrapText="1"/>
    </xf>
    <xf numFmtId="0" fontId="20" fillId="0" borderId="61" xfId="0" applyFont="1" applyBorder="1" applyAlignment="1">
      <alignment horizontal="center" vertical="center" wrapText="1"/>
    </xf>
    <xf numFmtId="0" fontId="9" fillId="2" borderId="44"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0" borderId="32" xfId="0" applyFont="1" applyBorder="1" applyAlignment="1">
      <alignment horizontal="center" vertical="center" wrapText="1"/>
    </xf>
    <xf numFmtId="0" fontId="18" fillId="2" borderId="29"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2" borderId="19" xfId="0" applyFont="1" applyFill="1" applyBorder="1" applyAlignment="1">
      <alignment horizontal="center" vertical="center" wrapText="1"/>
    </xf>
    <xf numFmtId="0" fontId="18" fillId="2" borderId="54"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24" fillId="2" borderId="54" xfId="0" applyFont="1" applyFill="1" applyBorder="1" applyAlignment="1">
      <alignment horizontal="center" vertical="center" wrapText="1"/>
    </xf>
    <xf numFmtId="0" fontId="25" fillId="0" borderId="44" xfId="0" applyFont="1" applyBorder="1" applyAlignment="1">
      <alignment vertical="center" wrapText="1"/>
    </xf>
    <xf numFmtId="0" fontId="8" fillId="2" borderId="62"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20" fillId="2" borderId="59" xfId="0" applyFont="1" applyFill="1" applyBorder="1" applyAlignment="1">
      <alignment horizontal="center" vertical="center" wrapText="1"/>
    </xf>
    <xf numFmtId="0" fontId="20" fillId="2" borderId="61" xfId="0" applyFont="1" applyFill="1" applyBorder="1" applyAlignment="1">
      <alignment horizontal="center" vertical="center" wrapText="1"/>
    </xf>
    <xf numFmtId="0" fontId="9" fillId="2" borderId="6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21" fillId="2" borderId="62"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9" fillId="0" borderId="63" xfId="0" applyFont="1" applyBorder="1" applyAlignment="1">
      <alignment vertical="center" wrapText="1"/>
    </xf>
    <xf numFmtId="0" fontId="20" fillId="0" borderId="60" xfId="0" applyFont="1" applyBorder="1" applyAlignment="1">
      <alignment horizontal="center" vertical="center" wrapText="1"/>
    </xf>
    <xf numFmtId="0" fontId="8" fillId="2" borderId="64"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2" fillId="0" borderId="59" xfId="0" applyFont="1" applyBorder="1" applyAlignment="1">
      <alignment horizontal="center" vertical="center" wrapText="1"/>
    </xf>
    <xf numFmtId="0" fontId="2" fillId="0" borderId="0" xfId="0" applyFont="1" applyAlignment="1" applyProtection="1">
      <alignment horizontal="center" vertical="center" wrapText="1"/>
      <protection hidden="1"/>
    </xf>
    <xf numFmtId="0" fontId="17"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20" fillId="0" borderId="65" xfId="0" applyFont="1" applyBorder="1" applyAlignment="1">
      <alignment horizontal="center" vertical="center" wrapText="1"/>
    </xf>
    <xf numFmtId="0" fontId="22" fillId="2" borderId="59" xfId="0" applyFont="1" applyFill="1" applyBorder="1" applyAlignment="1">
      <alignment horizontal="center" vertical="center" wrapText="1"/>
    </xf>
    <xf numFmtId="0" fontId="9" fillId="2" borderId="0" xfId="0" applyFont="1" applyFill="1" applyAlignment="1" applyProtection="1">
      <alignment horizontal="center" vertical="center" wrapText="1"/>
      <protection hidden="1"/>
    </xf>
    <xf numFmtId="0" fontId="8" fillId="2" borderId="59"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22" fillId="2" borderId="68"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1" fillId="0" borderId="67" xfId="0" applyFont="1" applyBorder="1" applyAlignment="1">
      <alignment horizontal="center" vertical="center" wrapText="1"/>
    </xf>
    <xf numFmtId="0" fontId="1" fillId="0" borderId="44" xfId="0" applyFont="1" applyBorder="1" applyAlignment="1">
      <alignment horizontal="center" wrapText="1"/>
    </xf>
    <xf numFmtId="0" fontId="1" fillId="0" borderId="44" xfId="0" applyFont="1" applyBorder="1" applyAlignment="1">
      <alignment horizontal="center" vertical="center" wrapText="1"/>
    </xf>
    <xf numFmtId="0" fontId="21" fillId="2" borderId="0" xfId="0" applyFont="1" applyFill="1" applyAlignment="1">
      <alignment horizontal="center" vertical="center"/>
    </xf>
    <xf numFmtId="0" fontId="25" fillId="0" borderId="0" xfId="0" applyFont="1" applyAlignment="1">
      <alignment vertical="center"/>
    </xf>
    <xf numFmtId="0" fontId="20" fillId="0" borderId="64" xfId="0" applyFont="1" applyBorder="1" applyAlignment="1">
      <alignment horizontal="center" vertical="center" wrapText="1"/>
    </xf>
    <xf numFmtId="0" fontId="19" fillId="0" borderId="0" xfId="0" applyFont="1" applyAlignment="1">
      <alignment vertical="center" wrapText="1"/>
    </xf>
    <xf numFmtId="0" fontId="20" fillId="0" borderId="63" xfId="0" applyFont="1" applyBorder="1" applyAlignment="1">
      <alignment horizontal="center" vertical="center" wrapText="1"/>
    </xf>
  </cellXfs>
  <cellStyles count="1">
    <cellStyle name="Normal" xfId="0" builtinId="0"/>
  </cellStyles>
  <dxfs count="211">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1F85AA71-82B2-4CDC-AD0A-6B3976079DCB}"/>
            </a:ext>
          </a:extLst>
        </xdr:cNvPr>
        <xdr:cNvSpPr/>
      </xdr:nvSpPr>
      <xdr:spPr>
        <a:xfrm>
          <a:off x="26748582" y="60052913"/>
          <a:ext cx="31575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95FA696C-B4C5-40BD-8F51-48C63880734E}"/>
            </a:ext>
          </a:extLst>
        </xdr:cNvPr>
        <xdr:cNvSpPr/>
      </xdr:nvSpPr>
      <xdr:spPr>
        <a:xfrm>
          <a:off x="34890644" y="60030607"/>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4" name="7 Rectángulo redondeado">
          <a:hlinkClick xmlns:r="http://schemas.openxmlformats.org/officeDocument/2006/relationships" r:id="rId3"/>
          <a:extLst>
            <a:ext uri="{FF2B5EF4-FFF2-40B4-BE49-F238E27FC236}">
              <a16:creationId xmlns:a16="http://schemas.microsoft.com/office/drawing/2014/main" id="{51E6070B-145C-4BF4-83E0-095FFF3130A1}"/>
            </a:ext>
          </a:extLst>
        </xdr:cNvPr>
        <xdr:cNvSpPr/>
      </xdr:nvSpPr>
      <xdr:spPr>
        <a:xfrm>
          <a:off x="30060900" y="60017025"/>
          <a:ext cx="469106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5" name="8 Imagen">
          <a:extLst>
            <a:ext uri="{FF2B5EF4-FFF2-40B4-BE49-F238E27FC236}">
              <a16:creationId xmlns:a16="http://schemas.microsoft.com/office/drawing/2014/main" id="{AF77D834-5376-4CE0-AC65-332CB842646D}"/>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8578" cy="950656"/>
        </a:xfrm>
        <a:prstGeom prst="rect">
          <a:avLst/>
        </a:prstGeom>
        <a:noFill/>
        <a:ln>
          <a:noFill/>
        </a:ln>
      </xdr:spPr>
    </xdr:pic>
    <xdr:clientData/>
  </xdr:twoCellAnchor>
  <xdr:twoCellAnchor>
    <xdr:from>
      <xdr:col>46</xdr:col>
      <xdr:colOff>1309687</xdr:colOff>
      <xdr:row>80</xdr:row>
      <xdr:rowOff>95250</xdr:rowOff>
    </xdr:from>
    <xdr:to>
      <xdr:col>48</xdr:col>
      <xdr:colOff>1153535</xdr:colOff>
      <xdr:row>84</xdr:row>
      <xdr:rowOff>22225</xdr:rowOff>
    </xdr:to>
    <xdr:sp macro="" textlink="">
      <xdr:nvSpPr>
        <xdr:cNvPr id="6" name="5 Rectángulo redondeado">
          <a:hlinkClick xmlns:r="http://schemas.openxmlformats.org/officeDocument/2006/relationships" r:id="rId5"/>
          <a:extLst>
            <a:ext uri="{FF2B5EF4-FFF2-40B4-BE49-F238E27FC236}">
              <a16:creationId xmlns:a16="http://schemas.microsoft.com/office/drawing/2014/main" id="{74AE221A-679B-4448-B906-1407922AB403}"/>
            </a:ext>
          </a:extLst>
        </xdr:cNvPr>
        <xdr:cNvSpPr/>
      </xdr:nvSpPr>
      <xdr:spPr>
        <a:xfrm>
          <a:off x="36809362" y="60017025"/>
          <a:ext cx="236797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nidades%20compartidas\QLCT\1.%20QLCT%20V18\GESTI&#211;N%20DEL%20%20RIESGO\2020\SGC-FOR-011-01_V7_Formatos_Mapa_de_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UO"/>
      <sheetName val="02-Plan Mitigación"/>
      <sheetName val="03-Seguimiento"/>
      <sheetName val="Hoja1"/>
      <sheetName val="INSTRUCTIVO"/>
      <sheetName val="ESCAL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9CF25-8050-4D2A-9493-F7762BBC38BE}">
  <dimension ref="A1:CX1048415"/>
  <sheetViews>
    <sheetView tabSelected="1" topLeftCell="AH39" zoomScale="84" zoomScaleNormal="84" zoomScaleSheetLayoutView="130" workbookViewId="0">
      <selection activeCell="AW41" sqref="AW41"/>
    </sheetView>
  </sheetViews>
  <sheetFormatPr baseColWidth="10" defaultColWidth="11.42578125" defaultRowHeight="12.75" x14ac:dyDescent="0.2"/>
  <cols>
    <col min="1" max="1" width="6" style="11" customWidth="1"/>
    <col min="2" max="2" width="13.85546875" style="11" customWidth="1"/>
    <col min="3" max="3" width="37.42578125" style="11" customWidth="1"/>
    <col min="4" max="5" width="15.7109375" style="11" customWidth="1"/>
    <col min="6" max="6" width="35" style="11" customWidth="1"/>
    <col min="7" max="7" width="14.85546875" style="197" customWidth="1"/>
    <col min="8" max="8" width="30" style="197" customWidth="1"/>
    <col min="9" max="9" width="28.7109375" style="197" customWidth="1"/>
    <col min="10" max="10" width="22.5703125" style="197" customWidth="1"/>
    <col min="11" max="11" width="18.7109375" style="197" customWidth="1"/>
    <col min="12" max="12" width="8.140625" style="197" hidden="1" customWidth="1"/>
    <col min="13" max="13" width="18.85546875" style="197" customWidth="1"/>
    <col min="14" max="14" width="6.140625" style="197" hidden="1" customWidth="1"/>
    <col min="15" max="15" width="10.28515625" style="197" customWidth="1"/>
    <col min="16" max="16" width="24.42578125" style="197" customWidth="1"/>
    <col min="17" max="17" width="6.140625" style="197" hidden="1" customWidth="1"/>
    <col min="18" max="18" width="5.85546875" style="197" hidden="1" customWidth="1"/>
    <col min="19" max="19" width="8" style="197" hidden="1" customWidth="1"/>
    <col min="20" max="20" width="25" style="197" customWidth="1"/>
    <col min="21" max="21" width="6" style="197" hidden="1" customWidth="1"/>
    <col min="22" max="22" width="10.42578125" style="199" hidden="1" customWidth="1"/>
    <col min="23" max="23" width="11.7109375" style="199" hidden="1" customWidth="1"/>
    <col min="24" max="24" width="16.140625" style="197" customWidth="1"/>
    <col min="25" max="25" width="13.7109375" style="197" customWidth="1"/>
    <col min="26" max="26" width="6" style="199" hidden="1" customWidth="1"/>
    <col min="27" max="27" width="6.140625" style="199" hidden="1" customWidth="1"/>
    <col min="28" max="28" width="8.85546875" style="199" hidden="1" customWidth="1"/>
    <col min="29" max="29" width="16.85546875" style="197" customWidth="1"/>
    <col min="30" max="30" width="14.85546875" style="197" customWidth="1"/>
    <col min="31" max="31" width="5" style="199" hidden="1" customWidth="1"/>
    <col min="32" max="32" width="6.140625" style="199" hidden="1" customWidth="1"/>
    <col min="33" max="33" width="5.5703125" style="199" hidden="1" customWidth="1"/>
    <col min="34" max="34" width="15.85546875" style="197" customWidth="1"/>
    <col min="35" max="35" width="15.7109375" style="197" customWidth="1"/>
    <col min="36" max="36" width="6.5703125" style="199" hidden="1" customWidth="1"/>
    <col min="37" max="37" width="5.42578125" style="199" hidden="1" customWidth="1"/>
    <col min="38" max="38" width="10" style="199" hidden="1" customWidth="1"/>
    <col min="39" max="39" width="11.7109375" style="197" customWidth="1"/>
    <col min="40" max="40" width="9.140625" style="197" hidden="1" customWidth="1"/>
    <col min="41" max="41" width="18.140625" style="202" customWidth="1"/>
    <col min="42" max="42" width="15.140625" style="197" customWidth="1"/>
    <col min="43" max="43" width="14.28515625" style="197" customWidth="1"/>
    <col min="44" max="44" width="25.5703125" style="197" customWidth="1"/>
    <col min="45" max="45" width="19.28515625" style="197" customWidth="1"/>
    <col min="46" max="46" width="18" style="12" customWidth="1"/>
    <col min="47" max="47" width="22.140625" style="12" customWidth="1"/>
    <col min="48" max="48" width="15.7109375" style="12" customWidth="1"/>
    <col min="49" max="49" width="22.140625" style="12" customWidth="1"/>
    <col min="50" max="50" width="28.42578125" style="12" customWidth="1"/>
    <col min="51" max="51" width="17" style="12" customWidth="1"/>
    <col min="52" max="52" width="11.42578125" style="12"/>
    <col min="53" max="53" width="15.140625" style="12" customWidth="1"/>
    <col min="54" max="55" width="11.42578125" style="12"/>
    <col min="56" max="56" width="25.140625" style="11" customWidth="1"/>
    <col min="57" max="59" width="11.42578125" style="11"/>
    <col min="60" max="60" width="12.7109375" style="11" customWidth="1"/>
    <col min="61" max="61" width="12.5703125" style="11" customWidth="1"/>
    <col min="62" max="16384" width="11.42578125" style="11"/>
  </cols>
  <sheetData>
    <row r="1" spans="1:58" ht="18.75" customHeight="1" x14ac:dyDescent="0.2">
      <c r="A1" s="1"/>
      <c r="B1" s="2"/>
      <c r="C1" s="2"/>
      <c r="D1" s="2"/>
      <c r="E1" s="2"/>
      <c r="F1" s="2"/>
      <c r="G1" s="2"/>
      <c r="H1" s="2"/>
      <c r="I1" s="3"/>
      <c r="J1" s="3"/>
      <c r="K1" s="3"/>
      <c r="L1" s="3"/>
      <c r="M1" s="3"/>
      <c r="N1" s="3"/>
      <c r="O1" s="3"/>
      <c r="P1" s="3"/>
      <c r="Q1" s="3"/>
      <c r="R1" s="3"/>
      <c r="S1" s="3"/>
      <c r="T1" s="3"/>
      <c r="U1" s="3"/>
      <c r="V1" s="4"/>
      <c r="W1" s="4"/>
      <c r="X1" s="3"/>
      <c r="Y1" s="3"/>
      <c r="Z1" s="4"/>
      <c r="AA1" s="4"/>
      <c r="AB1" s="4"/>
      <c r="AC1" s="3"/>
      <c r="AD1" s="3"/>
      <c r="AE1" s="4"/>
      <c r="AF1" s="4"/>
      <c r="AG1" s="4"/>
      <c r="AH1" s="3"/>
      <c r="AI1" s="3"/>
      <c r="AJ1" s="4"/>
      <c r="AK1" s="4"/>
      <c r="AL1" s="4"/>
      <c r="AM1" s="3"/>
      <c r="AN1" s="3"/>
      <c r="AO1" s="5"/>
      <c r="AP1" s="3"/>
      <c r="AQ1" s="6"/>
      <c r="AR1" s="7"/>
      <c r="AS1" s="7"/>
      <c r="AT1" s="8"/>
      <c r="AU1" s="8"/>
      <c r="AV1" s="9" t="s">
        <v>0</v>
      </c>
      <c r="AW1" s="10" t="s">
        <v>1</v>
      </c>
      <c r="AX1" s="11"/>
      <c r="AY1" s="11"/>
    </row>
    <row r="2" spans="1:58" ht="18.75" customHeight="1" x14ac:dyDescent="0.2">
      <c r="A2" s="13"/>
      <c r="B2" s="14"/>
      <c r="C2" s="14"/>
      <c r="D2" s="14"/>
      <c r="E2" s="14"/>
      <c r="F2" s="14"/>
      <c r="G2" s="14"/>
      <c r="H2" s="14"/>
      <c r="I2" s="15" t="s">
        <v>2</v>
      </c>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6"/>
      <c r="AR2" s="17"/>
      <c r="AS2" s="17"/>
      <c r="AT2" s="18"/>
      <c r="AU2" s="18"/>
      <c r="AV2" s="19" t="s">
        <v>3</v>
      </c>
      <c r="AW2" s="20">
        <v>7</v>
      </c>
      <c r="AX2" s="11"/>
      <c r="AY2" s="11"/>
    </row>
    <row r="3" spans="1:58" ht="18.75" customHeight="1" x14ac:dyDescent="0.2">
      <c r="A3" s="13"/>
      <c r="B3" s="14"/>
      <c r="C3" s="14"/>
      <c r="D3" s="14"/>
      <c r="E3" s="14"/>
      <c r="F3" s="14"/>
      <c r="G3" s="14"/>
      <c r="H3" s="14"/>
      <c r="I3" s="15" t="s">
        <v>4</v>
      </c>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6"/>
      <c r="AR3" s="17"/>
      <c r="AS3" s="17"/>
      <c r="AT3" s="18"/>
      <c r="AU3" s="18"/>
      <c r="AV3" s="19" t="s">
        <v>5</v>
      </c>
      <c r="AW3" s="21">
        <v>43756</v>
      </c>
      <c r="AX3" s="11"/>
      <c r="AY3" s="11"/>
    </row>
    <row r="4" spans="1:58" ht="19.5" customHeight="1" thickBot="1" x14ac:dyDescent="0.25">
      <c r="A4" s="22"/>
      <c r="B4" s="23"/>
      <c r="C4" s="23"/>
      <c r="D4" s="23"/>
      <c r="E4" s="23"/>
      <c r="F4" s="23"/>
      <c r="G4" s="23"/>
      <c r="H4" s="23"/>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5"/>
      <c r="AR4" s="26"/>
      <c r="AS4" s="26"/>
      <c r="AT4" s="27" t="str">
        <f>IF(J6=AZ1048381,BA1048381,IF(J6=BD1048390,BE1048390,IF(J6=AZ1048382,BA1048382,IF(J6=AZ1048383,BA1048383,IF(J6=AZ1048384,BA1048384,IF(J6=AZ1048385,BA1048385,IF(J6=AZ1048386,BA1048386,IF(J6=AZ1048387,BA1048387,IF(J6=AZ1048389,BA1048389,"")))))))))</f>
        <v/>
      </c>
      <c r="AU4" s="27"/>
      <c r="AV4" s="28" t="s">
        <v>6</v>
      </c>
      <c r="AW4" s="29" t="s">
        <v>7</v>
      </c>
      <c r="AX4" s="11"/>
      <c r="AY4" s="11"/>
    </row>
    <row r="5" spans="1:58" ht="19.5" customHeight="1" thickBot="1" x14ac:dyDescent="0.25">
      <c r="A5" s="30"/>
      <c r="B5" s="14"/>
      <c r="C5" s="14"/>
      <c r="D5" s="14"/>
      <c r="E5" s="14"/>
      <c r="F5" s="14"/>
      <c r="G5" s="14"/>
      <c r="H5" s="14"/>
      <c r="I5" s="31"/>
      <c r="J5" s="31"/>
      <c r="K5" s="31"/>
      <c r="L5" s="31"/>
      <c r="M5" s="31"/>
      <c r="N5" s="31"/>
      <c r="O5" s="31"/>
      <c r="P5" s="31"/>
      <c r="Q5" s="31"/>
      <c r="R5" s="31"/>
      <c r="S5" s="31"/>
      <c r="T5" s="31"/>
      <c r="U5" s="31"/>
      <c r="V5" s="32"/>
      <c r="W5" s="32"/>
      <c r="X5" s="31"/>
      <c r="Y5" s="31"/>
      <c r="Z5" s="32"/>
      <c r="AA5" s="32"/>
      <c r="AB5" s="32"/>
      <c r="AC5" s="31"/>
      <c r="AD5" s="31"/>
      <c r="AE5" s="32"/>
      <c r="AF5" s="32"/>
      <c r="AG5" s="32"/>
      <c r="AH5" s="31"/>
      <c r="AI5" s="31"/>
      <c r="AJ5" s="32"/>
      <c r="AK5" s="32"/>
      <c r="AL5" s="32"/>
      <c r="AM5" s="31"/>
      <c r="AN5" s="31"/>
      <c r="AO5" s="31"/>
      <c r="AP5" s="31"/>
      <c r="AQ5" s="17"/>
      <c r="AR5" s="17"/>
      <c r="AS5" s="17"/>
      <c r="AT5" s="18"/>
      <c r="AU5" s="18"/>
      <c r="AV5" s="18"/>
      <c r="AW5" s="33"/>
      <c r="AX5" s="33"/>
      <c r="AY5" s="34"/>
    </row>
    <row r="6" spans="1:58" ht="50.25" customHeight="1" thickBot="1" x14ac:dyDescent="0.25">
      <c r="A6" s="35" t="s">
        <v>8</v>
      </c>
      <c r="B6" s="36"/>
      <c r="C6" s="37" t="s">
        <v>9</v>
      </c>
      <c r="D6" s="37"/>
      <c r="E6" s="38"/>
      <c r="F6" s="39" t="str">
        <f>IF($C$6=$A$1048372,$H$1048372, IF($C$6=$A$1048374,$H$1048373,$H$1048374))</f>
        <v>UNIDAD ORGANIZACIONALQUE DILIGENCIA EL MAPA DE RIESGO</v>
      </c>
      <c r="G6" s="40"/>
      <c r="H6" s="40"/>
      <c r="I6" s="40"/>
      <c r="J6" s="41" t="s">
        <v>10</v>
      </c>
      <c r="K6" s="41"/>
      <c r="L6" s="41"/>
      <c r="M6" s="41"/>
      <c r="N6" s="41"/>
      <c r="O6" s="41"/>
      <c r="P6" s="41"/>
      <c r="Q6" s="41"/>
      <c r="R6" s="41"/>
      <c r="S6" s="41"/>
      <c r="T6" s="41"/>
      <c r="U6" s="41"/>
      <c r="V6" s="41"/>
      <c r="W6" s="41"/>
      <c r="X6" s="41"/>
      <c r="Y6" s="41"/>
      <c r="Z6" s="41"/>
      <c r="AA6" s="41"/>
      <c r="AB6" s="41"/>
      <c r="AC6" s="41"/>
      <c r="AD6" s="41"/>
      <c r="AE6" s="41"/>
      <c r="AF6" s="41"/>
      <c r="AG6" s="41"/>
      <c r="AH6" s="42"/>
      <c r="AI6" s="43" t="s">
        <v>11</v>
      </c>
      <c r="AJ6" s="44"/>
      <c r="AK6" s="44"/>
      <c r="AL6" s="44"/>
      <c r="AM6" s="44"/>
      <c r="AN6" s="44"/>
      <c r="AO6" s="44"/>
      <c r="AP6" s="44"/>
      <c r="AQ6" s="45" t="str">
        <f>IF($J$6=BD1048372,BE1048372,IF($J$6=BD1048373,BE1048373,IF($J$6=$BD$1048393,$BE$1048393,IF($J$6=BD1048374,BE1048374,IF($J$6=BD1048375,BE1048375,IF($J$6=BD1048376,BE1048376,IF($J$6=BD1048377,BE1048377,IF($J$6=BD1048378,BE1048378,IF($J$6=BD1048379,BE1048379,IF($J$6=BD1048380,BE1048380,IF($J$6=BD1048381,BE1048381,IF($J$6=BD1048382,BE1048382,IF($J$6=BD1048383,BE1048383,IF($J$6=BD1048384,BE1048384,IF($J$6=BD1048385,BE1048385,IF($J$6=BD1048397,BE1048397,IF($J$6=BD1048386,BE1048386,IF($J$6=BD1048387,BE1048387,IF($J$6=BD1048388,BE1048388,IF($J$6=BD1048389,BE1048389,IF($J$6=AZ1048381,BA1048381,IF($J$6=BD1048390,BE1048390,IF($J$6=AZ1048382,BA1048382,IF($J$6=AZ1048383,BA1048383,IF($J$6=AZ1048384,BA1048384,IF($J$6=AZ1048385,BA1048385,IF($J$6=AZ1048386,BA1048386,IF($J$6=AZ1048387,BA1048387,IF($J$6=AZ1048389,BA1048389,IF(J6=BD1048391,BE1048391,IF(J6=BD1048392,BE1048392,IF(J6=BD1048394,BE1048394,IF(J6=BD1048395,BE1048395,IF(J6=BD1048396,BE1048396,IF(J6=BD1048401,BE1048401,IF(J6=BD1048399,BE1048399,IF(J6=BD1048398,BE1048398,IF(J6=BD1048400,BE1048400,IF(J6=BD1048402,BE1048402,IF(J6=BD1048403,BE1048403,IF($J$6=BB1048372,BA1048372,IF($J$6=BB1048373,BA1048373,IF($J$6=BB1048374,BA1048374,IF($J$6=BB1048375,BA1048375,IF($J$6=BB1048376,BA1048376,IF($J$6=BB1048377,BA1048377,IF($J$6=BB1048378,BA1048378,IF($J$6=AZ1048388,BA1048388,""))))))))))))))))))))))))))))))))))))))))))))))))</f>
        <v>WILSON ARENAS VALENCIA</v>
      </c>
      <c r="AR6" s="45"/>
      <c r="AS6" s="45"/>
      <c r="AT6" s="45"/>
      <c r="AU6" s="46"/>
      <c r="AV6" s="47" t="s">
        <v>12</v>
      </c>
      <c r="AW6" s="48">
        <v>43868</v>
      </c>
      <c r="AX6" s="11"/>
      <c r="AY6" s="11"/>
    </row>
    <row r="7" spans="1:58" ht="18" customHeight="1" thickBot="1" x14ac:dyDescent="0.25">
      <c r="A7" s="49"/>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row>
    <row r="8" spans="1:58" ht="34.5" customHeight="1" x14ac:dyDescent="0.2">
      <c r="A8" s="51" t="s">
        <v>13</v>
      </c>
      <c r="B8" s="52" t="s">
        <v>14</v>
      </c>
      <c r="C8" s="53"/>
      <c r="D8" s="54" t="s">
        <v>15</v>
      </c>
      <c r="E8" s="55"/>
      <c r="F8" s="55"/>
      <c r="G8" s="55"/>
      <c r="H8" s="55"/>
      <c r="I8" s="55"/>
      <c r="J8" s="56"/>
      <c r="K8" s="54" t="s">
        <v>16</v>
      </c>
      <c r="L8" s="55"/>
      <c r="M8" s="55"/>
      <c r="N8" s="55"/>
      <c r="O8" s="55"/>
      <c r="P8" s="57" t="s">
        <v>17</v>
      </c>
      <c r="Q8" s="58"/>
      <c r="R8" s="58"/>
      <c r="S8" s="58"/>
      <c r="T8" s="55"/>
      <c r="U8" s="55"/>
      <c r="V8" s="55"/>
      <c r="W8" s="55"/>
      <c r="X8" s="55"/>
      <c r="Y8" s="55"/>
      <c r="Z8" s="55"/>
      <c r="AA8" s="55"/>
      <c r="AB8" s="55"/>
      <c r="AC8" s="55"/>
      <c r="AD8" s="55"/>
      <c r="AE8" s="55"/>
      <c r="AF8" s="55"/>
      <c r="AG8" s="55"/>
      <c r="AH8" s="55"/>
      <c r="AI8" s="55"/>
      <c r="AJ8" s="55"/>
      <c r="AK8" s="55"/>
      <c r="AL8" s="55"/>
      <c r="AM8" s="55"/>
      <c r="AN8" s="55"/>
      <c r="AO8" s="56"/>
      <c r="AP8" s="58" t="s">
        <v>18</v>
      </c>
      <c r="AQ8" s="59"/>
      <c r="AR8" s="60" t="s">
        <v>19</v>
      </c>
      <c r="AS8" s="61"/>
      <c r="AT8" s="60" t="s">
        <v>20</v>
      </c>
      <c r="AU8" s="61"/>
      <c r="AV8" s="61"/>
      <c r="AW8" s="62"/>
      <c r="AX8" s="63"/>
      <c r="AY8" s="63"/>
    </row>
    <row r="9" spans="1:58" s="82" customFormat="1" ht="36" customHeight="1" x14ac:dyDescent="0.2">
      <c r="A9" s="64"/>
      <c r="B9" s="65" t="s">
        <v>21</v>
      </c>
      <c r="C9" s="66" t="s">
        <v>22</v>
      </c>
      <c r="D9" s="66" t="s">
        <v>23</v>
      </c>
      <c r="E9" s="66" t="s">
        <v>24</v>
      </c>
      <c r="F9" s="66" t="s">
        <v>25</v>
      </c>
      <c r="G9" s="66" t="s">
        <v>26</v>
      </c>
      <c r="H9" s="66" t="s">
        <v>27</v>
      </c>
      <c r="I9" s="66" t="s">
        <v>28</v>
      </c>
      <c r="J9" s="66" t="s">
        <v>29</v>
      </c>
      <c r="K9" s="66" t="s">
        <v>30</v>
      </c>
      <c r="L9" s="67"/>
      <c r="M9" s="66" t="s">
        <v>31</v>
      </c>
      <c r="N9" s="67"/>
      <c r="O9" s="68" t="s">
        <v>32</v>
      </c>
      <c r="P9" s="69" t="s">
        <v>33</v>
      </c>
      <c r="Q9" s="70"/>
      <c r="R9" s="70"/>
      <c r="S9" s="70"/>
      <c r="T9" s="71"/>
      <c r="U9" s="72" t="s">
        <v>34</v>
      </c>
      <c r="V9" s="72"/>
      <c r="W9" s="72"/>
      <c r="X9" s="72"/>
      <c r="Y9" s="72"/>
      <c r="Z9" s="72"/>
      <c r="AA9" s="72"/>
      <c r="AB9" s="72"/>
      <c r="AC9" s="72"/>
      <c r="AD9" s="72"/>
      <c r="AE9" s="72"/>
      <c r="AF9" s="72"/>
      <c r="AG9" s="72"/>
      <c r="AH9" s="72"/>
      <c r="AI9" s="72"/>
      <c r="AJ9" s="72"/>
      <c r="AK9" s="72"/>
      <c r="AL9" s="72"/>
      <c r="AM9" s="72"/>
      <c r="AN9" s="73" t="s">
        <v>35</v>
      </c>
      <c r="AO9" s="74"/>
      <c r="AP9" s="75"/>
      <c r="AQ9" s="76"/>
      <c r="AR9" s="77" t="s">
        <v>36</v>
      </c>
      <c r="AS9" s="77" t="s">
        <v>37</v>
      </c>
      <c r="AT9" s="77" t="s">
        <v>38</v>
      </c>
      <c r="AU9" s="77" t="s">
        <v>39</v>
      </c>
      <c r="AV9" s="78" t="s">
        <v>40</v>
      </c>
      <c r="AW9" s="79" t="s">
        <v>41</v>
      </c>
      <c r="AX9" s="80"/>
      <c r="AY9" s="80"/>
      <c r="AZ9" s="81"/>
      <c r="BA9" s="81"/>
      <c r="BB9" s="81"/>
      <c r="BC9" s="81"/>
    </row>
    <row r="10" spans="1:58" s="82" customFormat="1" ht="75" customHeight="1" x14ac:dyDescent="0.2">
      <c r="A10" s="83"/>
      <c r="B10" s="84"/>
      <c r="C10" s="85"/>
      <c r="D10" s="85"/>
      <c r="E10" s="85"/>
      <c r="F10" s="85"/>
      <c r="G10" s="85"/>
      <c r="H10" s="85"/>
      <c r="I10" s="85"/>
      <c r="J10" s="85"/>
      <c r="K10" s="85"/>
      <c r="L10" s="67"/>
      <c r="M10" s="85"/>
      <c r="N10" s="67"/>
      <c r="O10" s="86"/>
      <c r="P10" s="69" t="s">
        <v>42</v>
      </c>
      <c r="Q10" s="70"/>
      <c r="R10" s="71"/>
      <c r="S10" s="87">
        <v>0.6</v>
      </c>
      <c r="T10" s="88" t="s">
        <v>43</v>
      </c>
      <c r="U10" s="89">
        <v>0.05</v>
      </c>
      <c r="V10" s="90"/>
      <c r="W10" s="90"/>
      <c r="X10" s="91" t="s">
        <v>44</v>
      </c>
      <c r="Y10" s="91" t="s">
        <v>45</v>
      </c>
      <c r="Z10" s="92">
        <v>0.15</v>
      </c>
      <c r="AA10" s="90"/>
      <c r="AB10" s="90"/>
      <c r="AC10" s="91" t="s">
        <v>46</v>
      </c>
      <c r="AD10" s="91" t="s">
        <v>47</v>
      </c>
      <c r="AE10" s="92">
        <v>0.1</v>
      </c>
      <c r="AF10" s="90"/>
      <c r="AG10" s="90"/>
      <c r="AH10" s="91" t="s">
        <v>48</v>
      </c>
      <c r="AI10" s="93" t="s">
        <v>49</v>
      </c>
      <c r="AJ10" s="92">
        <v>0.1</v>
      </c>
      <c r="AK10" s="94"/>
      <c r="AL10" s="95"/>
      <c r="AM10" s="96" t="s">
        <v>50</v>
      </c>
      <c r="AN10" s="93" t="s">
        <v>51</v>
      </c>
      <c r="AO10" s="93" t="s">
        <v>52</v>
      </c>
      <c r="AP10" s="97" t="s">
        <v>53</v>
      </c>
      <c r="AQ10" s="98" t="s">
        <v>54</v>
      </c>
      <c r="AR10" s="99"/>
      <c r="AS10" s="99"/>
      <c r="AT10" s="99"/>
      <c r="AU10" s="77"/>
      <c r="AV10" s="78"/>
      <c r="AW10" s="79"/>
      <c r="AX10" s="80"/>
      <c r="AY10" s="100"/>
      <c r="AZ10" s="81"/>
      <c r="BA10" s="81"/>
      <c r="BB10" s="81"/>
      <c r="BC10" s="81"/>
    </row>
    <row r="11" spans="1:58" s="82" customFormat="1" ht="75" customHeight="1" x14ac:dyDescent="0.2">
      <c r="A11" s="101">
        <v>1</v>
      </c>
      <c r="B11" s="102" t="s">
        <v>55</v>
      </c>
      <c r="C11" s="103" t="str">
        <f>IF(B11=$B$1048372,$C$1048372,IF(B11=$B$1048373,$C$1048373,IF(B11=$B$1048374,$C$1048374,IF(B11=$B$1048375,$C$1048375,IF(B11=$B$1048376,$C$1048376,IF(B11=$B$1048377,$C$1048377,IF(B11=$B$1048378,$C$1048378,IF(B11=$B$1048379,$C$1048379,IF(B11=$B$1048380,$C$1048380,IF(B11=$B$1048381,$C$1048381,IF(B11=$B$1048384,$C$1048384,IF(B11=$B$1048385,$C$1048385,IF(B11=$B$1048386,$C$1048386,IF(B11=$B$1048387,$C$1048387,IF(B11=$B$1048388,$C$1048388,IF(B11=$B$1048389,$C$1048389,IF(B11=$B$1048390,$C$1048390," ")))))))))))))))))</f>
        <v>Promover y facilitar la interacción con la sociedad contribuyendo a la satisfacción de sus demandas, mediante servicios especializados, programas de educación continuada y de proyección social.</v>
      </c>
      <c r="D11" s="104" t="s">
        <v>56</v>
      </c>
      <c r="E11" s="104" t="s">
        <v>57</v>
      </c>
      <c r="F11" s="104" t="s">
        <v>58</v>
      </c>
      <c r="G11" s="105" t="s">
        <v>59</v>
      </c>
      <c r="H11" s="104" t="s">
        <v>60</v>
      </c>
      <c r="I11" s="104" t="s">
        <v>61</v>
      </c>
      <c r="J11" s="104" t="s">
        <v>62</v>
      </c>
      <c r="K11" s="106" t="s">
        <v>63</v>
      </c>
      <c r="L11" s="107">
        <f t="shared" ref="L11:L14" si="0">IF(K11="ALTA",5,IF(K11="MEDIO ALTA",4,IF(K11="MEDIA",3,IF(K11="MEDIO BAJA",2,IF(K11="BAJA",1,0)))))</f>
        <v>1</v>
      </c>
      <c r="M11" s="106" t="s">
        <v>64</v>
      </c>
      <c r="N11" s="107">
        <f>IF(M11="ALTO",5,IF(M11="MEDIO ALTO",4,IF(M11="MEDIO",3,IF(M11="MEDIO BAJO",2,IF(M11="BAJO",1,0)))))</f>
        <v>4</v>
      </c>
      <c r="O11" s="107">
        <f>N11*L11</f>
        <v>4</v>
      </c>
      <c r="P11" s="108" t="s">
        <v>65</v>
      </c>
      <c r="Q11" s="109">
        <f>IF(P11=$P$1048376,1,IF(P11=$P$1048372,5,IF(P11=$P$1048373,4,IF(P11=$P$1048374,3,IF(P11=$P$1048375,2,0)))))</f>
        <v>1</v>
      </c>
      <c r="R11" s="110">
        <f>ROUND(AVERAGEIF(Q11:Q13,"&gt;0"),0)</f>
        <v>1</v>
      </c>
      <c r="S11" s="111">
        <f>R11*$S$10</f>
        <v>0.6</v>
      </c>
      <c r="T11" s="108" t="s">
        <v>66</v>
      </c>
      <c r="U11" s="108">
        <f>IF(P11="No_existen",5*$U$10,V11*$U$10)</f>
        <v>0.15000000000000002</v>
      </c>
      <c r="V11" s="108">
        <f>ROUND(AVERAGEIF(W11:W13,"&gt;0"),0)</f>
        <v>3</v>
      </c>
      <c r="W11" s="108">
        <f>IF(X11=$X$1048374,1,IF(X11=$X$1048373,2,IF(X11=$X$1048372,4,IF(P11="No_existen",5,0))))</f>
        <v>4</v>
      </c>
      <c r="X11" s="108" t="s">
        <v>67</v>
      </c>
      <c r="Y11" s="112"/>
      <c r="Z11" s="113">
        <f>IF(P11="No_existen",5*$Z$10,AA11*$Z$10)</f>
        <v>0.15</v>
      </c>
      <c r="AA11" s="110">
        <f>ROUND(AVERAGEIF(AB11:AB13,"&gt;0"),0)</f>
        <v>1</v>
      </c>
      <c r="AB11" s="114">
        <f>IF(AC11=$AD$1048373,1,IF(AC11=$AD$1048372,4,IF(P11="No_existen",5,0)))</f>
        <v>1</v>
      </c>
      <c r="AC11" s="108" t="s">
        <v>68</v>
      </c>
      <c r="AD11" s="108" t="s">
        <v>69</v>
      </c>
      <c r="AE11" s="113">
        <f>IF(P11="No_existen",5*$AE$10,AF11*$AE$10)</f>
        <v>0.1</v>
      </c>
      <c r="AF11" s="110">
        <f>ROUND(AVERAGEIF(AG11:AG13,"&gt;0"),0)</f>
        <v>1</v>
      </c>
      <c r="AG11" s="114">
        <f>IF(AH11=$AH$1048372,1,IF(AH11=$AH$1048373,4,IF(P11="No_existen",5,0)))</f>
        <v>1</v>
      </c>
      <c r="AH11" s="108" t="s">
        <v>70</v>
      </c>
      <c r="AI11" s="108" t="s">
        <v>71</v>
      </c>
      <c r="AJ11" s="113">
        <f>IF(P11="No_existen",5*$AJ$10,AK11*$AJ$10)</f>
        <v>0.2</v>
      </c>
      <c r="AK11" s="110">
        <f>ROUND(AVERAGEIF(AL11:AL13,"&gt;0"),0)</f>
        <v>2</v>
      </c>
      <c r="AL11" s="114">
        <f>IF(AM11="Preventivo",1,IF(AM11="Detectivo",4, IF(P11="No_existen",5,0)))</f>
        <v>4</v>
      </c>
      <c r="AM11" s="108" t="s">
        <v>72</v>
      </c>
      <c r="AN11" s="110">
        <f>ROUND(SUM(S11,Z11,U11,AE11,AJ11),1)</f>
        <v>1.2</v>
      </c>
      <c r="AO11" s="115" t="str">
        <f>IF(AN11&lt;1.5,"FUERTE",IF(AND(AN11&gt;=1.5,AN11&lt;2.5),"ACEPTABLE",IF(AN11&gt;=5,"INEXISTENTE","DÉBIL")))</f>
        <v>FUERTE</v>
      </c>
      <c r="AP11" s="116">
        <f>IF(O11=0,0,ROUND((O11*AN11),0))</f>
        <v>5</v>
      </c>
      <c r="AQ11" s="117" t="str">
        <f>IF(AP11&gt;=40,"GRAVE", IF(AP11&lt;=3, "LEVE", "MODERADO"))</f>
        <v>MODERADO</v>
      </c>
      <c r="AR11" s="118" t="s">
        <v>73</v>
      </c>
      <c r="AS11" s="118">
        <v>0</v>
      </c>
      <c r="AT11" s="118" t="s">
        <v>74</v>
      </c>
      <c r="AU11" s="118" t="s">
        <v>75</v>
      </c>
      <c r="AV11" s="119">
        <v>44185</v>
      </c>
      <c r="AW11" s="120"/>
      <c r="AX11" s="121"/>
      <c r="AY11" s="122"/>
      <c r="AZ11" s="81"/>
      <c r="BA11" s="81"/>
      <c r="BB11" s="123"/>
      <c r="BC11" s="123"/>
      <c r="BD11" s="124"/>
      <c r="BE11" s="124"/>
      <c r="BF11" s="124"/>
    </row>
    <row r="12" spans="1:58" s="82" customFormat="1" ht="74.25" customHeight="1" x14ac:dyDescent="0.2">
      <c r="A12" s="125"/>
      <c r="B12" s="126"/>
      <c r="C12" s="127"/>
      <c r="D12" s="104" t="s">
        <v>56</v>
      </c>
      <c r="E12" s="104" t="s">
        <v>76</v>
      </c>
      <c r="F12" s="104" t="s">
        <v>77</v>
      </c>
      <c r="G12" s="128"/>
      <c r="H12" s="104"/>
      <c r="I12" s="104"/>
      <c r="J12" s="104"/>
      <c r="K12" s="129"/>
      <c r="L12" s="130"/>
      <c r="M12" s="129"/>
      <c r="N12" s="130"/>
      <c r="O12" s="130"/>
      <c r="P12" s="108" t="s">
        <v>65</v>
      </c>
      <c r="Q12" s="109">
        <f t="shared" ref="Q12:Q75" si="1">IF(P12=$P$1048376,1,IF(P12=$P$1048372,5,IF(P12=$P$1048373,4,IF(P12=$P$1048374,3,IF(P12=$P$1048375,2,0)))))</f>
        <v>1</v>
      </c>
      <c r="R12" s="110"/>
      <c r="S12" s="110"/>
      <c r="T12" s="108" t="s">
        <v>78</v>
      </c>
      <c r="U12" s="108"/>
      <c r="V12" s="108"/>
      <c r="W12" s="108">
        <f t="shared" ref="W12:W67" si="2">IF(X12=$X$1048374,1,IF(X12=$X$1048373,2,IF(X12=$X$1048372,4,IF(P12="No_existen",5,0))))</f>
        <v>2</v>
      </c>
      <c r="X12" s="108" t="s">
        <v>79</v>
      </c>
      <c r="Y12" s="112"/>
      <c r="Z12" s="131"/>
      <c r="AA12" s="110"/>
      <c r="AB12" s="114">
        <f t="shared" ref="AB12:AB75" si="3">IF(AC12=$AD$1048373,1,IF(AC12=$AD$1048372,4,IF(P12="No_existen",5,0)))</f>
        <v>1</v>
      </c>
      <c r="AC12" s="108" t="s">
        <v>68</v>
      </c>
      <c r="AD12" s="108" t="s">
        <v>80</v>
      </c>
      <c r="AE12" s="131"/>
      <c r="AF12" s="110"/>
      <c r="AG12" s="114">
        <f t="shared" ref="AG12:AG75" si="4">IF(AH12=$AH$1048372,1,IF(AH12=$AH$1048373,4,IF(P12="No_existen",5,0)))</f>
        <v>1</v>
      </c>
      <c r="AH12" s="108" t="s">
        <v>70</v>
      </c>
      <c r="AI12" s="108" t="s">
        <v>71</v>
      </c>
      <c r="AJ12" s="131"/>
      <c r="AK12" s="110"/>
      <c r="AL12" s="114">
        <f t="shared" ref="AL12:AL75" si="5">IF(AM12="Preventivo",1,IF(AM12="Detectivo",4, IF(P12="No_existen",5,0)))</f>
        <v>1</v>
      </c>
      <c r="AM12" s="108" t="s">
        <v>81</v>
      </c>
      <c r="AN12" s="110"/>
      <c r="AO12" s="115"/>
      <c r="AP12" s="132"/>
      <c r="AQ12" s="133"/>
      <c r="AR12" s="118"/>
      <c r="AS12" s="118"/>
      <c r="AT12" s="118"/>
      <c r="AU12" s="118"/>
      <c r="AV12" s="118"/>
      <c r="AW12" s="120"/>
      <c r="AX12" s="121"/>
      <c r="AY12" s="122"/>
      <c r="AZ12" s="81"/>
      <c r="BA12" s="81"/>
      <c r="BB12" s="123"/>
      <c r="BC12" s="123"/>
      <c r="BD12" s="124"/>
      <c r="BE12" s="124"/>
      <c r="BF12" s="124"/>
    </row>
    <row r="13" spans="1:58" s="82" customFormat="1" ht="65.099999999999994" customHeight="1" x14ac:dyDescent="0.2">
      <c r="A13" s="125"/>
      <c r="B13" s="134"/>
      <c r="C13" s="135"/>
      <c r="D13" s="104" t="s">
        <v>56</v>
      </c>
      <c r="E13" s="104" t="s">
        <v>57</v>
      </c>
      <c r="F13" s="104" t="s">
        <v>82</v>
      </c>
      <c r="G13" s="136"/>
      <c r="H13" s="104"/>
      <c r="I13" s="104"/>
      <c r="J13" s="104"/>
      <c r="K13" s="137"/>
      <c r="L13" s="138"/>
      <c r="M13" s="129"/>
      <c r="N13" s="138"/>
      <c r="O13" s="130"/>
      <c r="P13" s="139" t="s">
        <v>65</v>
      </c>
      <c r="Q13" s="109">
        <f t="shared" si="1"/>
        <v>1</v>
      </c>
      <c r="R13" s="140"/>
      <c r="S13" s="140"/>
      <c r="T13" s="108" t="s">
        <v>83</v>
      </c>
      <c r="U13" s="108"/>
      <c r="V13" s="108"/>
      <c r="W13" s="108">
        <f t="shared" si="2"/>
        <v>4</v>
      </c>
      <c r="X13" s="108" t="s">
        <v>67</v>
      </c>
      <c r="Y13" s="112"/>
      <c r="Z13" s="141"/>
      <c r="AA13" s="140"/>
      <c r="AB13" s="114">
        <f t="shared" si="3"/>
        <v>1</v>
      </c>
      <c r="AC13" s="108" t="s">
        <v>68</v>
      </c>
      <c r="AD13" s="108" t="s">
        <v>84</v>
      </c>
      <c r="AE13" s="141"/>
      <c r="AF13" s="140"/>
      <c r="AG13" s="114">
        <f t="shared" si="4"/>
        <v>1</v>
      </c>
      <c r="AH13" s="108" t="s">
        <v>70</v>
      </c>
      <c r="AI13" s="108" t="s">
        <v>85</v>
      </c>
      <c r="AJ13" s="141"/>
      <c r="AK13" s="140"/>
      <c r="AL13" s="114">
        <f t="shared" si="5"/>
        <v>1</v>
      </c>
      <c r="AM13" s="108" t="s">
        <v>81</v>
      </c>
      <c r="AN13" s="140"/>
      <c r="AO13" s="142"/>
      <c r="AP13" s="132"/>
      <c r="AQ13" s="143"/>
      <c r="AR13" s="118"/>
      <c r="AS13" s="118"/>
      <c r="AT13" s="118"/>
      <c r="AU13" s="118"/>
      <c r="AV13" s="118"/>
      <c r="AW13" s="120"/>
      <c r="AX13" s="121"/>
      <c r="AY13" s="122"/>
      <c r="AZ13" s="81"/>
      <c r="BA13" s="81"/>
      <c r="BB13" s="81"/>
      <c r="BC13" s="81"/>
    </row>
    <row r="14" spans="1:58" s="82" customFormat="1" ht="84.75" customHeight="1" x14ac:dyDescent="0.2">
      <c r="A14" s="144">
        <v>2</v>
      </c>
      <c r="B14" s="102" t="s">
        <v>55</v>
      </c>
      <c r="C14" s="103" t="str">
        <f>IF(B14=$B$1048372,$C$1048372,IF(B14=$B$1048373,$C$1048373,IF(B14=$B$1048374,$C$1048374,IF(B14=$B$1048375,$C$1048375,IF(B14=$B$1048376,$C$1048376,IF(B14=$B$1048377,$C$1048377,IF(B14=$B$1048378,$C$1048378,IF(B14=$B$1048379,$C$1048379,IF(B14=$B$1048380,$C$1048380,IF(B14=$B$1048381,$C$1048381,IF(B14=$B$1048384,$C$1048384,IF(B14=$B$1048385,$C$1048385,IF(B14=$B$1048386,$C$1048386,IF(B14=$B$1048387,$C$1048387,IF(B14=$B$1048388,$C$1048388,IF(B14=$B$1048389,$C$1048389,IF(B14=$B$1048390,$C$1048390," ")))))))))))))))))</f>
        <v>Promover y facilitar la interacción con la sociedad contribuyendo a la satisfacción de sus demandas, mediante servicios especializados, programas de educación continuada y de proyección social.</v>
      </c>
      <c r="D14" s="104" t="s">
        <v>56</v>
      </c>
      <c r="E14" s="104" t="s">
        <v>57</v>
      </c>
      <c r="F14" s="104" t="s">
        <v>86</v>
      </c>
      <c r="G14" s="105" t="s">
        <v>59</v>
      </c>
      <c r="H14" s="104" t="s">
        <v>87</v>
      </c>
      <c r="I14" s="104" t="s">
        <v>88</v>
      </c>
      <c r="J14" s="104" t="s">
        <v>89</v>
      </c>
      <c r="K14" s="106" t="s">
        <v>90</v>
      </c>
      <c r="L14" s="107">
        <f t="shared" si="0"/>
        <v>4</v>
      </c>
      <c r="M14" s="106" t="s">
        <v>64</v>
      </c>
      <c r="N14" s="107">
        <f t="shared" ref="N14:N74" si="6">IF(M14="ALTO",5,IF(M14="MEDIO ALTO",4,IF(M14="MEDIO",3,IF(M14="MEDIO BAJO",2,IF(M14="BAJO",1,0)))))</f>
        <v>4</v>
      </c>
      <c r="O14" s="107">
        <f t="shared" ref="O14" si="7">N14*L14</f>
        <v>16</v>
      </c>
      <c r="P14" s="139" t="s">
        <v>65</v>
      </c>
      <c r="Q14" s="109">
        <f t="shared" si="1"/>
        <v>1</v>
      </c>
      <c r="R14" s="111">
        <f>ROUND(AVERAGEIF(Q14:Q16,"&gt;0"),0)</f>
        <v>1</v>
      </c>
      <c r="S14" s="111">
        <f t="shared" ref="S14" si="8">R14*0.6</f>
        <v>0.6</v>
      </c>
      <c r="T14" s="108" t="s">
        <v>91</v>
      </c>
      <c r="U14" s="108"/>
      <c r="V14" s="108"/>
      <c r="W14" s="108">
        <f t="shared" si="2"/>
        <v>2</v>
      </c>
      <c r="X14" s="108" t="s">
        <v>79</v>
      </c>
      <c r="Y14" s="112"/>
      <c r="Z14" s="113">
        <f t="shared" ref="Z14" si="9">IF(P14="No_existen",5*$Z$10,AA14*$Z$10)</f>
        <v>0.15</v>
      </c>
      <c r="AA14" s="110">
        <f>ROUND(AVERAGEIF(AB14:AB16,"&gt;0"),0)</f>
        <v>1</v>
      </c>
      <c r="AB14" s="114">
        <f t="shared" si="3"/>
        <v>1</v>
      </c>
      <c r="AC14" s="108" t="s">
        <v>68</v>
      </c>
      <c r="AD14" s="108" t="s">
        <v>80</v>
      </c>
      <c r="AE14" s="113">
        <f t="shared" ref="AE14" si="10">IF(P14="No_existen",5*$AE$10,AF14*$AE$10)</f>
        <v>0.1</v>
      </c>
      <c r="AF14" s="110">
        <f t="shared" ref="AF14" si="11">ROUND(AVERAGEIF(AG14:AG16,"&gt;0"),0)</f>
        <v>1</v>
      </c>
      <c r="AG14" s="114">
        <f t="shared" si="4"/>
        <v>1</v>
      </c>
      <c r="AH14" s="108" t="s">
        <v>70</v>
      </c>
      <c r="AI14" s="108" t="s">
        <v>71</v>
      </c>
      <c r="AJ14" s="113">
        <f t="shared" ref="AJ14" si="12">IF(P14="No_existen",5*$AJ$10,AK14*$AJ$10)</f>
        <v>0.1</v>
      </c>
      <c r="AK14" s="110">
        <f t="shared" ref="AK14" si="13">ROUND(AVERAGEIF(AL14:AL16,"&gt;0"),0)</f>
        <v>1</v>
      </c>
      <c r="AL14" s="114">
        <f t="shared" si="5"/>
        <v>1</v>
      </c>
      <c r="AM14" s="108" t="s">
        <v>81</v>
      </c>
      <c r="AN14" s="110">
        <f t="shared" ref="AN14" si="14">ROUND(AVERAGE(R14,AA14,AF14,AK14),0)</f>
        <v>1</v>
      </c>
      <c r="AO14" s="115" t="str">
        <f t="shared" ref="AO14" si="15">IF(AN14&lt;1.5,"FUERTE",IF(AND(AN14&gt;=1.5,AN14&lt;2.5),"ACEPTABLE",IF(AN14&gt;=5,"INEXISTENTE","DÉBIL")))</f>
        <v>FUERTE</v>
      </c>
      <c r="AP14" s="116">
        <f>IF(O14=0,0,ROUND((O14*AN14),0))</f>
        <v>16</v>
      </c>
      <c r="AQ14" s="117" t="str">
        <f>IF(AP14&gt;=40,"GRAVE", IF(AP14&lt;=3, "LEVE", "MODERADO"))</f>
        <v>MODERADO</v>
      </c>
      <c r="AR14" s="118" t="s">
        <v>91</v>
      </c>
      <c r="AS14" s="118">
        <v>0</v>
      </c>
      <c r="AT14" s="118" t="s">
        <v>74</v>
      </c>
      <c r="AU14" s="118" t="s">
        <v>92</v>
      </c>
      <c r="AV14" s="119">
        <v>44185</v>
      </c>
      <c r="AW14" s="120"/>
      <c r="AX14" s="121"/>
      <c r="AY14" s="122"/>
      <c r="AZ14" s="81"/>
      <c r="BA14" s="81"/>
      <c r="BB14" s="81"/>
      <c r="BC14" s="81"/>
    </row>
    <row r="15" spans="1:58" s="82" customFormat="1" ht="64.5" customHeight="1" x14ac:dyDescent="0.2">
      <c r="A15" s="144"/>
      <c r="B15" s="126"/>
      <c r="C15" s="127"/>
      <c r="D15" s="104" t="s">
        <v>56</v>
      </c>
      <c r="E15" s="104" t="s">
        <v>57</v>
      </c>
      <c r="F15" s="104" t="s">
        <v>93</v>
      </c>
      <c r="G15" s="128"/>
      <c r="H15" s="104"/>
      <c r="I15" s="104"/>
      <c r="J15" s="104"/>
      <c r="K15" s="129"/>
      <c r="L15" s="130"/>
      <c r="M15" s="129"/>
      <c r="N15" s="130"/>
      <c r="O15" s="130"/>
      <c r="P15" s="139"/>
      <c r="Q15" s="109">
        <f t="shared" si="1"/>
        <v>0</v>
      </c>
      <c r="R15" s="110"/>
      <c r="S15" s="110"/>
      <c r="T15" s="108"/>
      <c r="U15" s="108"/>
      <c r="V15" s="108"/>
      <c r="W15" s="108">
        <f t="shared" si="2"/>
        <v>0</v>
      </c>
      <c r="X15" s="108"/>
      <c r="Y15" s="112"/>
      <c r="Z15" s="131"/>
      <c r="AA15" s="110"/>
      <c r="AB15" s="114">
        <f t="shared" si="3"/>
        <v>0</v>
      </c>
      <c r="AC15" s="108"/>
      <c r="AD15" s="108"/>
      <c r="AE15" s="131"/>
      <c r="AF15" s="110"/>
      <c r="AG15" s="114">
        <f t="shared" si="4"/>
        <v>0</v>
      </c>
      <c r="AH15" s="108"/>
      <c r="AI15" s="108"/>
      <c r="AJ15" s="131"/>
      <c r="AK15" s="110"/>
      <c r="AL15" s="114">
        <f t="shared" si="5"/>
        <v>0</v>
      </c>
      <c r="AM15" s="108"/>
      <c r="AN15" s="110"/>
      <c r="AO15" s="115"/>
      <c r="AP15" s="132"/>
      <c r="AQ15" s="133"/>
      <c r="AR15" s="118"/>
      <c r="AS15" s="118"/>
      <c r="AT15" s="118"/>
      <c r="AU15" s="118"/>
      <c r="AV15" s="119"/>
      <c r="AW15" s="120"/>
      <c r="AX15" s="121"/>
      <c r="AY15" s="122"/>
      <c r="AZ15" s="81"/>
      <c r="BA15" s="81"/>
      <c r="BB15" s="81"/>
      <c r="BC15" s="81"/>
    </row>
    <row r="16" spans="1:58" s="82" customFormat="1" ht="64.5" customHeight="1" x14ac:dyDescent="0.2">
      <c r="A16" s="144"/>
      <c r="B16" s="134"/>
      <c r="C16" s="135"/>
      <c r="D16" s="104"/>
      <c r="E16" s="104"/>
      <c r="F16" s="104"/>
      <c r="G16" s="136"/>
      <c r="H16" s="104"/>
      <c r="I16" s="104"/>
      <c r="J16" s="104"/>
      <c r="K16" s="137"/>
      <c r="L16" s="138"/>
      <c r="M16" s="129"/>
      <c r="N16" s="138"/>
      <c r="O16" s="130"/>
      <c r="P16" s="139"/>
      <c r="Q16" s="109">
        <f t="shared" si="1"/>
        <v>0</v>
      </c>
      <c r="R16" s="140"/>
      <c r="S16" s="140"/>
      <c r="T16" s="108"/>
      <c r="U16" s="108"/>
      <c r="V16" s="108"/>
      <c r="W16" s="108">
        <f t="shared" si="2"/>
        <v>0</v>
      </c>
      <c r="X16" s="108"/>
      <c r="Y16" s="112"/>
      <c r="Z16" s="141"/>
      <c r="AA16" s="140"/>
      <c r="AB16" s="114">
        <f t="shared" si="3"/>
        <v>0</v>
      </c>
      <c r="AC16" s="108"/>
      <c r="AD16" s="108"/>
      <c r="AE16" s="141"/>
      <c r="AF16" s="140"/>
      <c r="AG16" s="114">
        <f t="shared" si="4"/>
        <v>0</v>
      </c>
      <c r="AH16" s="108"/>
      <c r="AI16" s="108"/>
      <c r="AJ16" s="141"/>
      <c r="AK16" s="140"/>
      <c r="AL16" s="114">
        <f t="shared" si="5"/>
        <v>0</v>
      </c>
      <c r="AM16" s="108"/>
      <c r="AN16" s="140"/>
      <c r="AO16" s="142"/>
      <c r="AP16" s="132"/>
      <c r="AQ16" s="143"/>
      <c r="AR16" s="118"/>
      <c r="AS16" s="118"/>
      <c r="AT16" s="118"/>
      <c r="AU16" s="118"/>
      <c r="AV16" s="119"/>
      <c r="AW16" s="120"/>
      <c r="AX16" s="121"/>
      <c r="AY16" s="122"/>
      <c r="AZ16" s="81"/>
      <c r="BA16" s="81"/>
      <c r="BB16" s="81"/>
      <c r="BC16" s="81"/>
    </row>
    <row r="17" spans="1:55" s="82" customFormat="1" ht="64.5" customHeight="1" x14ac:dyDescent="0.2">
      <c r="A17" s="144">
        <v>3</v>
      </c>
      <c r="B17" s="102" t="s">
        <v>55</v>
      </c>
      <c r="C17" s="103" t="str">
        <f>IF(B17=$B$1048372,$C$1048372,IF(B17=$B$1048373,$C$1048373,IF(B17=$B$1048374,$C$1048374,IF(B17=$B$1048375,$C$1048375,IF(B17=$B$1048376,$C$1048376,IF(B17=$B$1048377,$C$1048377,IF(B17=$B$1048378,$C$1048378,IF(B17=$B$1048379,$C$1048379,IF(B17=$B$1048380,$C$1048380,IF(B17=$B$1048381,$C$1048381,IF(B17=$B$1048384,$C$1048384,IF(B17=$B$1048385,$C$1048385,IF(B17=$B$1048386,$C$1048386,IF(B17=$B$1048387,$C$1048387,IF(B17=$B$1048388,$C$1048388,IF(B17=$B$1048389,$C$1048389,IF(B17=$B$1048390,$C$1048390," ")))))))))))))))))</f>
        <v>Promover y facilitar la interacción con la sociedad contribuyendo a la satisfacción de sus demandas, mediante servicios especializados, programas de educación continuada y de proyección social.</v>
      </c>
      <c r="D17" s="104" t="s">
        <v>56</v>
      </c>
      <c r="E17" s="104" t="s">
        <v>76</v>
      </c>
      <c r="F17" s="104" t="s">
        <v>94</v>
      </c>
      <c r="G17" s="105" t="s">
        <v>95</v>
      </c>
      <c r="H17" s="104" t="s">
        <v>96</v>
      </c>
      <c r="I17" s="104" t="s">
        <v>97</v>
      </c>
      <c r="J17" s="104" t="s">
        <v>98</v>
      </c>
      <c r="K17" s="106" t="s">
        <v>99</v>
      </c>
      <c r="L17" s="107">
        <f t="shared" ref="L17" si="16">IF(K17="ALTA",5,IF(K17="MEDIO ALTA",4,IF(K17="MEDIA",3,IF(K17="MEDIO BAJA",2,IF(K17="BAJA",1,0)))))</f>
        <v>2</v>
      </c>
      <c r="M17" s="106" t="s">
        <v>100</v>
      </c>
      <c r="N17" s="107">
        <f t="shared" si="6"/>
        <v>5</v>
      </c>
      <c r="O17" s="107">
        <f t="shared" ref="O17" si="17">N17*L17</f>
        <v>10</v>
      </c>
      <c r="P17" s="139" t="s">
        <v>65</v>
      </c>
      <c r="Q17" s="109">
        <f t="shared" si="1"/>
        <v>1</v>
      </c>
      <c r="R17" s="111">
        <f t="shared" ref="R17" si="18">ROUND(AVERAGEIF(Q17:Q19,"&gt;0"),0)</f>
        <v>1</v>
      </c>
      <c r="S17" s="111">
        <f t="shared" ref="S17" si="19">R17*0.6</f>
        <v>0.6</v>
      </c>
      <c r="T17" s="112" t="s">
        <v>101</v>
      </c>
      <c r="U17" s="145"/>
      <c r="V17" s="113"/>
      <c r="W17" s="146">
        <f t="shared" si="2"/>
        <v>4</v>
      </c>
      <c r="X17" s="112" t="s">
        <v>67</v>
      </c>
      <c r="Y17" s="112"/>
      <c r="Z17" s="113">
        <f t="shared" ref="Z17" si="20">IF(P17="No_existen",5*$Z$10,AA17*$Z$10)</f>
        <v>0.15</v>
      </c>
      <c r="AA17" s="110">
        <f>ROUND(AVERAGEIF(AB17:AB19,"&gt;0"),0)</f>
        <v>1</v>
      </c>
      <c r="AB17" s="114">
        <f t="shared" si="3"/>
        <v>1</v>
      </c>
      <c r="AC17" s="108" t="s">
        <v>68</v>
      </c>
      <c r="AD17" s="108" t="s">
        <v>102</v>
      </c>
      <c r="AE17" s="113">
        <f t="shared" ref="AE17" si="21">IF(P17="No_existen",5*$AE$10,AF17*$AE$10)</f>
        <v>0.1</v>
      </c>
      <c r="AF17" s="110">
        <f t="shared" ref="AF17" si="22">ROUND(AVERAGEIF(AG17:AG19,"&gt;0"),0)</f>
        <v>1</v>
      </c>
      <c r="AG17" s="114">
        <f t="shared" si="4"/>
        <v>1</v>
      </c>
      <c r="AH17" s="108" t="s">
        <v>70</v>
      </c>
      <c r="AI17" s="108" t="s">
        <v>71</v>
      </c>
      <c r="AJ17" s="113">
        <f t="shared" ref="AJ17" si="23">IF(P17="No_existen",5*$AJ$10,AK17*$AJ$10)</f>
        <v>0.1</v>
      </c>
      <c r="AK17" s="110">
        <f t="shared" ref="AK17" si="24">ROUND(AVERAGEIF(AL17:AL19,"&gt;0"),0)</f>
        <v>1</v>
      </c>
      <c r="AL17" s="114">
        <f t="shared" si="5"/>
        <v>1</v>
      </c>
      <c r="AM17" s="108" t="s">
        <v>81</v>
      </c>
      <c r="AN17" s="110">
        <f t="shared" ref="AN17" si="25">ROUND(AVERAGE(R17,AA17,AF17,AK17),0)</f>
        <v>1</v>
      </c>
      <c r="AO17" s="115" t="str">
        <f t="shared" ref="AO17" si="26">IF(AN17&lt;1.5,"FUERTE",IF(AND(AN17&gt;=1.5,AN17&lt;2.5),"ACEPTABLE",IF(AN17&gt;=5,"INEXISTENTE","DÉBIL")))</f>
        <v>FUERTE</v>
      </c>
      <c r="AP17" s="116">
        <f>IF(O17=0,0,ROUND((O17*AN17),0))</f>
        <v>10</v>
      </c>
      <c r="AQ17" s="117" t="str">
        <f>IF(AP17&gt;=40,"GRAVE", IF(AP17&lt;=3, "LEVE", "MODERADO"))</f>
        <v>MODERADO</v>
      </c>
      <c r="AR17" s="118" t="s">
        <v>103</v>
      </c>
      <c r="AS17" s="118">
        <v>0</v>
      </c>
      <c r="AT17" s="118" t="s">
        <v>74</v>
      </c>
      <c r="AU17" s="118" t="s">
        <v>104</v>
      </c>
      <c r="AV17" s="119">
        <v>44185</v>
      </c>
      <c r="AW17" s="120"/>
      <c r="AX17" s="121"/>
      <c r="AY17" s="122"/>
      <c r="AZ17" s="81"/>
      <c r="BA17" s="81"/>
      <c r="BB17" s="81"/>
      <c r="BC17" s="81"/>
    </row>
    <row r="18" spans="1:55" s="82" customFormat="1" ht="64.5" customHeight="1" x14ac:dyDescent="0.2">
      <c r="A18" s="144"/>
      <c r="B18" s="126"/>
      <c r="C18" s="127"/>
      <c r="D18" s="104" t="s">
        <v>56</v>
      </c>
      <c r="E18" s="104" t="s">
        <v>76</v>
      </c>
      <c r="F18" s="104" t="s">
        <v>105</v>
      </c>
      <c r="G18" s="128"/>
      <c r="H18" s="104"/>
      <c r="I18" s="104"/>
      <c r="J18" s="104"/>
      <c r="K18" s="129"/>
      <c r="L18" s="130"/>
      <c r="M18" s="129"/>
      <c r="N18" s="130"/>
      <c r="O18" s="130"/>
      <c r="P18" s="139"/>
      <c r="Q18" s="109">
        <f t="shared" si="1"/>
        <v>0</v>
      </c>
      <c r="R18" s="110"/>
      <c r="S18" s="110"/>
      <c r="T18" s="112"/>
      <c r="U18" s="147"/>
      <c r="V18" s="131"/>
      <c r="W18" s="146">
        <f t="shared" si="2"/>
        <v>0</v>
      </c>
      <c r="X18" s="112"/>
      <c r="Y18" s="112"/>
      <c r="Z18" s="131"/>
      <c r="AA18" s="110"/>
      <c r="AB18" s="114">
        <f t="shared" si="3"/>
        <v>0</v>
      </c>
      <c r="AC18" s="108"/>
      <c r="AD18" s="108"/>
      <c r="AE18" s="131"/>
      <c r="AF18" s="110"/>
      <c r="AG18" s="114">
        <f t="shared" si="4"/>
        <v>0</v>
      </c>
      <c r="AH18" s="108"/>
      <c r="AI18" s="108"/>
      <c r="AJ18" s="131"/>
      <c r="AK18" s="110"/>
      <c r="AL18" s="114">
        <f t="shared" si="5"/>
        <v>0</v>
      </c>
      <c r="AM18" s="108"/>
      <c r="AN18" s="110"/>
      <c r="AO18" s="115"/>
      <c r="AP18" s="132"/>
      <c r="AQ18" s="133"/>
      <c r="AR18" s="118"/>
      <c r="AS18" s="118"/>
      <c r="AT18" s="118"/>
      <c r="AU18" s="118"/>
      <c r="AV18" s="119"/>
      <c r="AW18" s="120"/>
      <c r="AX18" s="121"/>
      <c r="AY18" s="122"/>
      <c r="AZ18" s="81"/>
      <c r="BA18" s="81"/>
      <c r="BB18" s="81"/>
      <c r="BC18" s="81"/>
    </row>
    <row r="19" spans="1:55" s="82" customFormat="1" ht="64.5" customHeight="1" x14ac:dyDescent="0.2">
      <c r="A19" s="144"/>
      <c r="B19" s="134"/>
      <c r="C19" s="135"/>
      <c r="D19" s="104" t="s">
        <v>56</v>
      </c>
      <c r="E19" s="104" t="s">
        <v>76</v>
      </c>
      <c r="F19" s="104" t="s">
        <v>106</v>
      </c>
      <c r="G19" s="136"/>
      <c r="H19" s="104"/>
      <c r="I19" s="104"/>
      <c r="J19" s="104"/>
      <c r="K19" s="137"/>
      <c r="L19" s="138"/>
      <c r="M19" s="129"/>
      <c r="N19" s="138"/>
      <c r="O19" s="130"/>
      <c r="P19" s="139"/>
      <c r="Q19" s="109">
        <f t="shared" si="1"/>
        <v>0</v>
      </c>
      <c r="R19" s="140"/>
      <c r="S19" s="140"/>
      <c r="T19" s="112"/>
      <c r="U19" s="148"/>
      <c r="V19" s="141"/>
      <c r="W19" s="146">
        <f t="shared" si="2"/>
        <v>0</v>
      </c>
      <c r="X19" s="112"/>
      <c r="Y19" s="112"/>
      <c r="Z19" s="141"/>
      <c r="AA19" s="140"/>
      <c r="AB19" s="114">
        <f t="shared" si="3"/>
        <v>0</v>
      </c>
      <c r="AC19" s="108"/>
      <c r="AD19" s="108"/>
      <c r="AE19" s="141"/>
      <c r="AF19" s="140"/>
      <c r="AG19" s="114">
        <f t="shared" si="4"/>
        <v>0</v>
      </c>
      <c r="AH19" s="108"/>
      <c r="AI19" s="108"/>
      <c r="AJ19" s="141"/>
      <c r="AK19" s="140"/>
      <c r="AL19" s="114">
        <f t="shared" si="5"/>
        <v>0</v>
      </c>
      <c r="AM19" s="108"/>
      <c r="AN19" s="140"/>
      <c r="AO19" s="142"/>
      <c r="AP19" s="132"/>
      <c r="AQ19" s="143"/>
      <c r="AR19" s="118"/>
      <c r="AS19" s="118"/>
      <c r="AT19" s="118"/>
      <c r="AU19" s="118"/>
      <c r="AV19" s="119"/>
      <c r="AW19" s="120"/>
      <c r="AX19" s="121"/>
      <c r="AY19" s="122"/>
      <c r="AZ19" s="81"/>
      <c r="BA19" s="81"/>
      <c r="BB19" s="81"/>
      <c r="BC19" s="81"/>
    </row>
    <row r="20" spans="1:55" s="82" customFormat="1" ht="64.5" customHeight="1" x14ac:dyDescent="0.2">
      <c r="A20" s="144">
        <v>4</v>
      </c>
      <c r="B20" s="102" t="s">
        <v>55</v>
      </c>
      <c r="C20" s="103" t="str">
        <f>IF(B20=$B$1048372,$C$1048372,IF(B20=$B$1048373,$C$1048373,IF(B20=$B$1048374,$C$1048374,IF(B20=$B$1048375,$C$1048375,IF(B20=$B$1048376,$C$1048376,IF(B20=$B$1048377,$C$1048377,IF(B20=$B$1048378,$C$1048378,IF(B20=$B$1048379,$C$1048379,IF(B20=$B$1048380,$C$1048380,IF(B20=$B$1048381,$C$1048381,IF(B20=$B$1048384,$C$1048384,IF(B20=$B$1048385,$C$1048385,IF(B20=$B$1048386,$C$1048386,IF(B20=$B$1048387,$C$1048387,IF(B20=$B$1048388,$C$1048388,IF(B20=$B$1048389,$C$1048389,IF(B20=$B$1048390,$C$1048390," ")))))))))))))))))</f>
        <v>Promover y facilitar la interacción con la sociedad contribuyendo a la satisfacción de sus demandas, mediante servicios especializados, programas de educación continuada y de proyección social.</v>
      </c>
      <c r="D20" s="104" t="s">
        <v>56</v>
      </c>
      <c r="E20" s="104" t="s">
        <v>107</v>
      </c>
      <c r="F20" s="104" t="s">
        <v>108</v>
      </c>
      <c r="G20" s="105" t="s">
        <v>95</v>
      </c>
      <c r="H20" s="149" t="s">
        <v>109</v>
      </c>
      <c r="I20" s="150" t="s">
        <v>110</v>
      </c>
      <c r="J20" s="150" t="s">
        <v>111</v>
      </c>
      <c r="K20" s="106" t="s">
        <v>63</v>
      </c>
      <c r="L20" s="107">
        <f t="shared" ref="L20" si="27">IF(K20="ALTA",5,IF(K20="MEDIO ALTA",4,IF(K20="MEDIA",3,IF(K20="MEDIO BAJA",2,IF(K20="BAJA",1,0)))))</f>
        <v>1</v>
      </c>
      <c r="M20" s="106" t="s">
        <v>64</v>
      </c>
      <c r="N20" s="107">
        <f t="shared" si="6"/>
        <v>4</v>
      </c>
      <c r="O20" s="107">
        <f t="shared" ref="O20" si="28">N20*L20</f>
        <v>4</v>
      </c>
      <c r="P20" s="139" t="s">
        <v>65</v>
      </c>
      <c r="Q20" s="109">
        <f t="shared" si="1"/>
        <v>1</v>
      </c>
      <c r="R20" s="111">
        <f t="shared" ref="R20" si="29">ROUND(AVERAGEIF(Q20:Q22,"&gt;0"),0)</f>
        <v>2</v>
      </c>
      <c r="S20" s="111">
        <f t="shared" ref="S20" si="30">R20*0.6</f>
        <v>1.2</v>
      </c>
      <c r="T20" s="112" t="s">
        <v>112</v>
      </c>
      <c r="U20" s="145">
        <f t="shared" ref="U20" si="31">IF(P20="No_existen",5*$U$10,V20*$U$10)</f>
        <v>0.2</v>
      </c>
      <c r="V20" s="113">
        <f>ROUND(AVERAGEIF(W20:W22,"&gt;0"),0)</f>
        <v>4</v>
      </c>
      <c r="W20" s="146">
        <f t="shared" si="2"/>
        <v>4</v>
      </c>
      <c r="X20" s="112" t="s">
        <v>67</v>
      </c>
      <c r="Y20" s="112"/>
      <c r="Z20" s="113">
        <f t="shared" ref="Z20" si="32">IF(P20="No_existen",5*$Z$10,AA20*$Z$10)</f>
        <v>0.15</v>
      </c>
      <c r="AA20" s="110">
        <f t="shared" ref="AA20" si="33">ROUND(AVERAGEIF(AB20:AB22,"&gt;0"),0)</f>
        <v>1</v>
      </c>
      <c r="AB20" s="114">
        <f t="shared" si="3"/>
        <v>1</v>
      </c>
      <c r="AC20" s="108" t="s">
        <v>68</v>
      </c>
      <c r="AD20" s="108" t="s">
        <v>113</v>
      </c>
      <c r="AE20" s="113">
        <f t="shared" ref="AE20" si="34">IF(P20="No_existen",5*$AE$10,AF20*$AE$10)</f>
        <v>0.1</v>
      </c>
      <c r="AF20" s="110">
        <f t="shared" ref="AF20" si="35">ROUND(AVERAGEIF(AG20:AG22,"&gt;0"),0)</f>
        <v>1</v>
      </c>
      <c r="AG20" s="114">
        <f t="shared" si="4"/>
        <v>1</v>
      </c>
      <c r="AH20" s="108" t="s">
        <v>70</v>
      </c>
      <c r="AI20" s="108" t="s">
        <v>114</v>
      </c>
      <c r="AJ20" s="113">
        <f t="shared" ref="AJ20" si="36">IF(P20="No_existen",5*$AJ$10,AK20*$AJ$10)</f>
        <v>0.30000000000000004</v>
      </c>
      <c r="AK20" s="110">
        <f t="shared" ref="AK20" si="37">ROUND(AVERAGEIF(AL20:AL22,"&gt;0"),0)</f>
        <v>3</v>
      </c>
      <c r="AL20" s="114">
        <f t="shared" si="5"/>
        <v>1</v>
      </c>
      <c r="AM20" s="108" t="s">
        <v>81</v>
      </c>
      <c r="AN20" s="110">
        <f t="shared" ref="AN20" si="38">ROUND(AVERAGE(R20,AA20,AF20,AK20),0)</f>
        <v>2</v>
      </c>
      <c r="AO20" s="115" t="str">
        <f t="shared" ref="AO20" si="39">IF(AN20&lt;1.5,"FUERTE",IF(AND(AN20&gt;=1.5,AN20&lt;2.5),"ACEPTABLE",IF(AN20&gt;=5,"INEXISTENTE","DÉBIL")))</f>
        <v>ACEPTABLE</v>
      </c>
      <c r="AP20" s="116">
        <f t="shared" ref="AP20" si="40">IF(O20=0,0,ROUND((O20*AN20),0))</f>
        <v>8</v>
      </c>
      <c r="AQ20" s="117" t="str">
        <f>IF(AP20&gt;=40,"GRAVE", IF(AP20&lt;=3, "LEVE", "MODERADO"))</f>
        <v>MODERADO</v>
      </c>
      <c r="AR20" s="118" t="s">
        <v>115</v>
      </c>
      <c r="AS20" s="118">
        <v>0</v>
      </c>
      <c r="AT20" s="118" t="s">
        <v>74</v>
      </c>
      <c r="AU20" s="118" t="s">
        <v>116</v>
      </c>
      <c r="AV20" s="119">
        <v>44185</v>
      </c>
      <c r="AW20" s="120"/>
      <c r="AX20" s="121"/>
      <c r="AY20" s="122"/>
      <c r="AZ20" s="81"/>
      <c r="BA20" s="81"/>
      <c r="BB20" s="81"/>
      <c r="BC20" s="81"/>
    </row>
    <row r="21" spans="1:55" s="82" customFormat="1" ht="64.5" customHeight="1" x14ac:dyDescent="0.2">
      <c r="A21" s="144"/>
      <c r="B21" s="126"/>
      <c r="C21" s="127"/>
      <c r="D21" s="104" t="s">
        <v>56</v>
      </c>
      <c r="E21" s="104" t="s">
        <v>57</v>
      </c>
      <c r="F21" s="104" t="s">
        <v>117</v>
      </c>
      <c r="G21" s="128"/>
      <c r="H21" s="151"/>
      <c r="I21" s="150"/>
      <c r="J21" s="150"/>
      <c r="K21" s="129"/>
      <c r="L21" s="130"/>
      <c r="M21" s="129"/>
      <c r="N21" s="130"/>
      <c r="O21" s="130"/>
      <c r="P21" s="139" t="s">
        <v>118</v>
      </c>
      <c r="Q21" s="109">
        <f t="shared" si="1"/>
        <v>3</v>
      </c>
      <c r="R21" s="110"/>
      <c r="S21" s="110"/>
      <c r="T21" s="112" t="s">
        <v>119</v>
      </c>
      <c r="U21" s="147"/>
      <c r="V21" s="131"/>
      <c r="W21" s="146">
        <f t="shared" si="2"/>
        <v>4</v>
      </c>
      <c r="X21" s="112" t="s">
        <v>67</v>
      </c>
      <c r="Y21" s="112"/>
      <c r="Z21" s="131"/>
      <c r="AA21" s="110"/>
      <c r="AB21" s="114">
        <f t="shared" si="3"/>
        <v>1</v>
      </c>
      <c r="AC21" s="108" t="s">
        <v>68</v>
      </c>
      <c r="AD21" s="108" t="s">
        <v>113</v>
      </c>
      <c r="AE21" s="131"/>
      <c r="AF21" s="110"/>
      <c r="AG21" s="114">
        <f t="shared" si="4"/>
        <v>1</v>
      </c>
      <c r="AH21" s="108" t="s">
        <v>70</v>
      </c>
      <c r="AI21" s="108" t="s">
        <v>114</v>
      </c>
      <c r="AJ21" s="131"/>
      <c r="AK21" s="110"/>
      <c r="AL21" s="114">
        <f t="shared" si="5"/>
        <v>4</v>
      </c>
      <c r="AM21" s="108" t="s">
        <v>72</v>
      </c>
      <c r="AN21" s="110"/>
      <c r="AO21" s="115"/>
      <c r="AP21" s="132"/>
      <c r="AQ21" s="133"/>
      <c r="AR21" s="118"/>
      <c r="AS21" s="118"/>
      <c r="AT21" s="118"/>
      <c r="AU21" s="118"/>
      <c r="AV21" s="119"/>
      <c r="AW21" s="120"/>
      <c r="AX21" s="121"/>
      <c r="AY21" s="122"/>
      <c r="AZ21" s="81"/>
      <c r="BA21" s="81"/>
      <c r="BB21" s="81"/>
      <c r="BC21" s="81"/>
    </row>
    <row r="22" spans="1:55" s="82" customFormat="1" ht="64.5" customHeight="1" x14ac:dyDescent="0.2">
      <c r="A22" s="144"/>
      <c r="B22" s="134"/>
      <c r="C22" s="135"/>
      <c r="D22" s="104"/>
      <c r="E22" s="104"/>
      <c r="F22" s="104"/>
      <c r="G22" s="136"/>
      <c r="H22" s="152"/>
      <c r="I22" s="150"/>
      <c r="J22" s="150"/>
      <c r="K22" s="137"/>
      <c r="L22" s="138"/>
      <c r="M22" s="129"/>
      <c r="N22" s="138"/>
      <c r="O22" s="130"/>
      <c r="P22" s="139"/>
      <c r="Q22" s="109">
        <f t="shared" si="1"/>
        <v>0</v>
      </c>
      <c r="R22" s="140"/>
      <c r="S22" s="140"/>
      <c r="T22" s="112"/>
      <c r="U22" s="148"/>
      <c r="V22" s="141"/>
      <c r="W22" s="146">
        <f t="shared" si="2"/>
        <v>0</v>
      </c>
      <c r="X22" s="112"/>
      <c r="Y22" s="112"/>
      <c r="Z22" s="141"/>
      <c r="AA22" s="140"/>
      <c r="AB22" s="114">
        <f t="shared" si="3"/>
        <v>0</v>
      </c>
      <c r="AC22" s="108"/>
      <c r="AD22" s="108"/>
      <c r="AE22" s="141"/>
      <c r="AF22" s="140"/>
      <c r="AG22" s="114">
        <f t="shared" si="4"/>
        <v>0</v>
      </c>
      <c r="AH22" s="108"/>
      <c r="AI22" s="108"/>
      <c r="AJ22" s="141"/>
      <c r="AK22" s="140"/>
      <c r="AL22" s="114">
        <f t="shared" si="5"/>
        <v>0</v>
      </c>
      <c r="AM22" s="108"/>
      <c r="AN22" s="140"/>
      <c r="AO22" s="142"/>
      <c r="AP22" s="132"/>
      <c r="AQ22" s="143"/>
      <c r="AR22" s="118"/>
      <c r="AS22" s="118"/>
      <c r="AT22" s="118"/>
      <c r="AU22" s="118"/>
      <c r="AV22" s="119"/>
      <c r="AW22" s="120"/>
      <c r="AX22" s="121"/>
      <c r="AY22" s="122"/>
      <c r="AZ22" s="81"/>
      <c r="BA22" s="81"/>
      <c r="BB22" s="81"/>
      <c r="BC22" s="81"/>
    </row>
    <row r="23" spans="1:55" s="82" customFormat="1" ht="64.5" customHeight="1" x14ac:dyDescent="0.2">
      <c r="A23" s="144">
        <v>5</v>
      </c>
      <c r="B23" s="102" t="s">
        <v>120</v>
      </c>
      <c r="C23" s="103" t="str">
        <f>IF(B23=$B$1048372,$C$1048372,IF(B23=$B$1048373,$C$1048373,IF(B23=$B$1048374,$C$1048374,IF(B23=$B$1048375,$C$1048375,IF(B23=$B$1048376,$C$1048376,IF(B23=$B$1048377,$C$1048377,IF(B23=$B$1048378,$C$1048378,IF(B23=$B$1048379,$C$1048379,IF(B23=$B$1048380,$C$1048380,IF(B23=$B$1048381,$C$1048381,IF(B23=$B$1048384,$C$1048384,IF(B23=$B$1048385,$C$1048385,IF(B23=$B$1048386,$C$1048386,IF(B23=$B$1048387,$C$1048387,IF(B23=$B$1048388,$C$1048388,IF(B23=$B$1048389,$C$1048389,IF(B23=$B$1048390,$C$1048390,"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D23" s="104" t="s">
        <v>56</v>
      </c>
      <c r="E23" s="104" t="s">
        <v>57</v>
      </c>
      <c r="F23" s="104" t="s">
        <v>121</v>
      </c>
      <c r="G23" s="105" t="s">
        <v>59</v>
      </c>
      <c r="H23" s="149" t="s">
        <v>122</v>
      </c>
      <c r="I23" s="150" t="s">
        <v>123</v>
      </c>
      <c r="J23" s="153" t="s">
        <v>124</v>
      </c>
      <c r="K23" s="106" t="s">
        <v>99</v>
      </c>
      <c r="L23" s="107">
        <f t="shared" ref="L23" si="41">IF(K23="ALTA",5,IF(K23="MEDIO ALTA",4,IF(K23="MEDIA",3,IF(K23="MEDIO BAJA",2,IF(K23="BAJA",1,0)))))</f>
        <v>2</v>
      </c>
      <c r="M23" s="106" t="s">
        <v>125</v>
      </c>
      <c r="N23" s="107">
        <f t="shared" si="6"/>
        <v>3</v>
      </c>
      <c r="O23" s="107">
        <f t="shared" ref="O23" si="42">N23*L23</f>
        <v>6</v>
      </c>
      <c r="P23" s="139" t="s">
        <v>65</v>
      </c>
      <c r="Q23" s="109">
        <f t="shared" si="1"/>
        <v>1</v>
      </c>
      <c r="R23" s="111">
        <f t="shared" ref="R23" si="43">ROUND(AVERAGEIF(Q23:Q25,"&gt;0"),0)</f>
        <v>1</v>
      </c>
      <c r="S23" s="111">
        <f t="shared" ref="S23" si="44">R23*0.6</f>
        <v>0.6</v>
      </c>
      <c r="T23" s="112" t="s">
        <v>126</v>
      </c>
      <c r="U23" s="145"/>
      <c r="V23" s="113"/>
      <c r="W23" s="146">
        <f t="shared" si="2"/>
        <v>2</v>
      </c>
      <c r="X23" s="112" t="s">
        <v>79</v>
      </c>
      <c r="Y23" s="112"/>
      <c r="Z23" s="113">
        <f t="shared" ref="Z23" si="45">IF(P23="No_existen",5*$Z$10,AA23*$Z$10)</f>
        <v>0.15</v>
      </c>
      <c r="AA23" s="110">
        <f t="shared" ref="AA23" si="46">ROUND(AVERAGEIF(AB23:AB25,"&gt;0"),0)</f>
        <v>1</v>
      </c>
      <c r="AB23" s="114">
        <f t="shared" si="3"/>
        <v>1</v>
      </c>
      <c r="AC23" s="108" t="s">
        <v>68</v>
      </c>
      <c r="AD23" s="108" t="s">
        <v>127</v>
      </c>
      <c r="AE23" s="113">
        <f t="shared" ref="AE23" si="47">IF(P23="No_existen",5*$AE$10,AF23*$AE$10)</f>
        <v>0.1</v>
      </c>
      <c r="AF23" s="110">
        <f t="shared" ref="AF23" si="48">ROUND(AVERAGEIF(AG23:AG25,"&gt;0"),0)</f>
        <v>1</v>
      </c>
      <c r="AG23" s="114">
        <f t="shared" si="4"/>
        <v>1</v>
      </c>
      <c r="AH23" s="108" t="s">
        <v>70</v>
      </c>
      <c r="AI23" s="108" t="s">
        <v>71</v>
      </c>
      <c r="AJ23" s="113">
        <f t="shared" ref="AJ23" si="49">IF(P23="No_existen",5*$AJ$10,AK23*$AJ$10)</f>
        <v>0.30000000000000004</v>
      </c>
      <c r="AK23" s="110">
        <f t="shared" ref="AK23" si="50">ROUND(AVERAGEIF(AL23:AL25,"&gt;0"),0)</f>
        <v>3</v>
      </c>
      <c r="AL23" s="114">
        <f t="shared" si="5"/>
        <v>1</v>
      </c>
      <c r="AM23" s="108" t="s">
        <v>81</v>
      </c>
      <c r="AN23" s="110">
        <f t="shared" ref="AN23" si="51">ROUND(AVERAGE(R23,AA23,AF23,AK23),0)</f>
        <v>2</v>
      </c>
      <c r="AO23" s="115" t="str">
        <f t="shared" ref="AO23" si="52">IF(AN23&lt;1.5,"FUERTE",IF(AND(AN23&gt;=1.5,AN23&lt;2.5),"ACEPTABLE",IF(AN23&gt;=5,"INEXISTENTE","DÉBIL")))</f>
        <v>ACEPTABLE</v>
      </c>
      <c r="AP23" s="116">
        <f t="shared" ref="AP23" si="53">IF(O23=0,0,ROUND((O23*AN23),0))</f>
        <v>12</v>
      </c>
      <c r="AQ23" s="117" t="str">
        <f>IF(AP23&gt;=40,"GRAVE", IF(AP23&lt;=3, "LEVE", "MODERADO"))</f>
        <v>MODERADO</v>
      </c>
      <c r="AR23" s="118" t="s">
        <v>128</v>
      </c>
      <c r="AS23" s="118">
        <v>0</v>
      </c>
      <c r="AT23" s="118" t="s">
        <v>74</v>
      </c>
      <c r="AU23" s="118" t="s">
        <v>129</v>
      </c>
      <c r="AV23" s="119">
        <v>44185</v>
      </c>
      <c r="AW23" s="120"/>
      <c r="AX23" s="121"/>
      <c r="AY23" s="122"/>
      <c r="AZ23" s="81"/>
      <c r="BA23" s="81"/>
      <c r="BB23" s="81"/>
      <c r="BC23" s="81"/>
    </row>
    <row r="24" spans="1:55" s="82" customFormat="1" ht="64.5" customHeight="1" x14ac:dyDescent="0.2">
      <c r="A24" s="144"/>
      <c r="B24" s="126"/>
      <c r="C24" s="127"/>
      <c r="D24" s="104"/>
      <c r="E24" s="104"/>
      <c r="F24" s="104"/>
      <c r="G24" s="128"/>
      <c r="H24" s="151"/>
      <c r="I24" s="150"/>
      <c r="J24" s="153"/>
      <c r="K24" s="129"/>
      <c r="L24" s="130"/>
      <c r="M24" s="129"/>
      <c r="N24" s="130"/>
      <c r="O24" s="130"/>
      <c r="P24" s="139" t="s">
        <v>65</v>
      </c>
      <c r="Q24" s="109">
        <f t="shared" si="1"/>
        <v>1</v>
      </c>
      <c r="R24" s="110"/>
      <c r="S24" s="110"/>
      <c r="T24" s="112" t="s">
        <v>130</v>
      </c>
      <c r="U24" s="147"/>
      <c r="V24" s="131"/>
      <c r="W24" s="146">
        <f t="shared" si="2"/>
        <v>4</v>
      </c>
      <c r="X24" s="112" t="s">
        <v>67</v>
      </c>
      <c r="Y24" s="112"/>
      <c r="Z24" s="131"/>
      <c r="AA24" s="110"/>
      <c r="AB24" s="114">
        <f t="shared" si="3"/>
        <v>1</v>
      </c>
      <c r="AC24" s="108" t="s">
        <v>68</v>
      </c>
      <c r="AD24" s="108" t="s">
        <v>127</v>
      </c>
      <c r="AE24" s="131"/>
      <c r="AF24" s="110"/>
      <c r="AG24" s="114">
        <f t="shared" si="4"/>
        <v>1</v>
      </c>
      <c r="AH24" s="108" t="s">
        <v>70</v>
      </c>
      <c r="AI24" s="108" t="s">
        <v>114</v>
      </c>
      <c r="AJ24" s="131"/>
      <c r="AK24" s="110"/>
      <c r="AL24" s="114">
        <f t="shared" si="5"/>
        <v>4</v>
      </c>
      <c r="AM24" s="108" t="s">
        <v>72</v>
      </c>
      <c r="AN24" s="110"/>
      <c r="AO24" s="115"/>
      <c r="AP24" s="132"/>
      <c r="AQ24" s="133"/>
      <c r="AR24" s="118"/>
      <c r="AS24" s="118"/>
      <c r="AT24" s="118"/>
      <c r="AU24" s="118"/>
      <c r="AV24" s="119"/>
      <c r="AW24" s="120"/>
      <c r="AX24" s="121"/>
      <c r="AY24" s="122"/>
      <c r="AZ24" s="81"/>
      <c r="BA24" s="81"/>
      <c r="BB24" s="81"/>
      <c r="BC24" s="81"/>
    </row>
    <row r="25" spans="1:55" s="82" customFormat="1" ht="64.5" customHeight="1" x14ac:dyDescent="0.2">
      <c r="A25" s="144"/>
      <c r="B25" s="134"/>
      <c r="C25" s="135"/>
      <c r="D25" s="104"/>
      <c r="E25" s="104"/>
      <c r="F25" s="104"/>
      <c r="G25" s="136"/>
      <c r="H25" s="152"/>
      <c r="I25" s="150"/>
      <c r="J25" s="153"/>
      <c r="K25" s="137"/>
      <c r="L25" s="138"/>
      <c r="M25" s="129"/>
      <c r="N25" s="138"/>
      <c r="O25" s="130"/>
      <c r="P25" s="139"/>
      <c r="Q25" s="109">
        <f t="shared" si="1"/>
        <v>0</v>
      </c>
      <c r="R25" s="140"/>
      <c r="S25" s="140"/>
      <c r="T25" s="112"/>
      <c r="U25" s="148"/>
      <c r="V25" s="141"/>
      <c r="W25" s="146">
        <f t="shared" si="2"/>
        <v>0</v>
      </c>
      <c r="X25" s="112"/>
      <c r="Y25" s="112"/>
      <c r="Z25" s="141"/>
      <c r="AA25" s="140"/>
      <c r="AB25" s="114">
        <f t="shared" si="3"/>
        <v>0</v>
      </c>
      <c r="AC25" s="108"/>
      <c r="AD25" s="108"/>
      <c r="AE25" s="141"/>
      <c r="AF25" s="140"/>
      <c r="AG25" s="114">
        <f t="shared" si="4"/>
        <v>0</v>
      </c>
      <c r="AH25" s="108"/>
      <c r="AI25" s="108"/>
      <c r="AJ25" s="141"/>
      <c r="AK25" s="140"/>
      <c r="AL25" s="114">
        <f t="shared" si="5"/>
        <v>0</v>
      </c>
      <c r="AM25" s="108"/>
      <c r="AN25" s="140"/>
      <c r="AO25" s="142"/>
      <c r="AP25" s="132"/>
      <c r="AQ25" s="143"/>
      <c r="AR25" s="118"/>
      <c r="AS25" s="118"/>
      <c r="AT25" s="118"/>
      <c r="AU25" s="118"/>
      <c r="AV25" s="119"/>
      <c r="AW25" s="120"/>
      <c r="AX25" s="121"/>
      <c r="AY25" s="122"/>
      <c r="AZ25" s="81"/>
      <c r="BA25" s="81"/>
      <c r="BB25" s="81"/>
      <c r="BC25" s="81"/>
    </row>
    <row r="26" spans="1:55" s="82" customFormat="1" ht="64.5" customHeight="1" x14ac:dyDescent="0.2">
      <c r="A26" s="144">
        <v>6</v>
      </c>
      <c r="B26" s="102" t="s">
        <v>55</v>
      </c>
      <c r="C26" s="103" t="str">
        <f>IF(B26=$B$1048372,$C$1048372,IF(B26=$B$1048373,$C$1048373,IF(B26=$B$1048374,$C$1048374,IF(B26=$B$1048375,$C$1048375,IF(B26=$B$1048376,$C$1048376,IF(B26=$B$1048377,$C$1048377,IF(B26=$B$1048378,$C$1048378,IF(B26=$B$1048379,$C$1048379,IF(B26=$B$1048380,$C$1048380,IF(B26=$B$1048381,$C$1048381,IF(B26=$B$1048384,$C$1048384,IF(B26=$B$1048385,$C$1048385,IF(B26=$B$1048386,$C$1048386,IF(B26=$B$1048387,$C$1048387,IF(B26=$B$1048388,$C$1048388,IF(B26=$B$1048389,$C$1048389,IF(B26=$B$1048390,$C$1048390," ")))))))))))))))))</f>
        <v>Promover y facilitar la interacción con la sociedad contribuyendo a la satisfacción de sus demandas, mediante servicios especializados, programas de educación continuada y de proyección social.</v>
      </c>
      <c r="D26" s="104" t="s">
        <v>56</v>
      </c>
      <c r="E26" s="104" t="s">
        <v>76</v>
      </c>
      <c r="F26" s="104" t="s">
        <v>131</v>
      </c>
      <c r="G26" s="105" t="s">
        <v>95</v>
      </c>
      <c r="H26" s="149" t="s">
        <v>132</v>
      </c>
      <c r="I26" s="150" t="s">
        <v>133</v>
      </c>
      <c r="J26" s="153" t="s">
        <v>134</v>
      </c>
      <c r="K26" s="106" t="s">
        <v>99</v>
      </c>
      <c r="L26" s="107">
        <f t="shared" ref="L26" si="54">IF(K26="ALTA",5,IF(K26="MEDIO ALTA",4,IF(K26="MEDIA",3,IF(K26="MEDIO BAJA",2,IF(K26="BAJA",1,0)))))</f>
        <v>2</v>
      </c>
      <c r="M26" s="106" t="s">
        <v>125</v>
      </c>
      <c r="N26" s="107">
        <f t="shared" ref="N26" si="55">IF(M26="ALTO",5,IF(M26="MEDIO ALTO",4,IF(M26="MEDIO",3,IF(M26="MEDIO BAJO",2,IF(M26="BAJO",1,0)))))</f>
        <v>3</v>
      </c>
      <c r="O26" s="107">
        <f t="shared" ref="O26:O71" si="56">N26*L26</f>
        <v>6</v>
      </c>
      <c r="P26" s="139" t="s">
        <v>65</v>
      </c>
      <c r="Q26" s="109">
        <f t="shared" si="1"/>
        <v>1</v>
      </c>
      <c r="R26" s="111">
        <f t="shared" ref="R26:R71" si="57">ROUND(AVERAGEIF(Q26:Q28,"&gt;0"),0)</f>
        <v>1</v>
      </c>
      <c r="S26" s="111">
        <f t="shared" ref="S26" si="58">R26*0.6</f>
        <v>0.6</v>
      </c>
      <c r="T26" s="112" t="s">
        <v>135</v>
      </c>
      <c r="U26" s="145"/>
      <c r="V26" s="113"/>
      <c r="W26" s="146">
        <f t="shared" si="2"/>
        <v>2</v>
      </c>
      <c r="X26" s="112" t="s">
        <v>79</v>
      </c>
      <c r="Y26" s="112"/>
      <c r="Z26" s="113">
        <f t="shared" ref="Z26" si="59">IF(P26="No_existen",5*$Z$10,AA26*$Z$10)</f>
        <v>0.15</v>
      </c>
      <c r="AA26" s="110">
        <f t="shared" ref="AA26" si="60">ROUND(AVERAGEIF(AB26:AB28,"&gt;0"),0)</f>
        <v>1</v>
      </c>
      <c r="AB26" s="114">
        <f t="shared" si="3"/>
        <v>1</v>
      </c>
      <c r="AC26" s="108" t="s">
        <v>68</v>
      </c>
      <c r="AD26" s="108" t="s">
        <v>113</v>
      </c>
      <c r="AE26" s="113">
        <f t="shared" ref="AE26" si="61">IF(P26="No_existen",5*$AE$10,AF26*$AE$10)</f>
        <v>0.1</v>
      </c>
      <c r="AF26" s="110">
        <f t="shared" ref="AF26" si="62">ROUND(AVERAGEIF(AG26:AG28,"&gt;0"),0)</f>
        <v>1</v>
      </c>
      <c r="AG26" s="114">
        <f t="shared" si="4"/>
        <v>1</v>
      </c>
      <c r="AH26" s="108" t="s">
        <v>70</v>
      </c>
      <c r="AI26" s="108" t="s">
        <v>71</v>
      </c>
      <c r="AJ26" s="113">
        <f t="shared" ref="AJ26" si="63">IF(P26="No_existen",5*$AJ$10,AK26*$AJ$10)</f>
        <v>0.1</v>
      </c>
      <c r="AK26" s="110">
        <f t="shared" ref="AK26" si="64">ROUND(AVERAGEIF(AL26:AL28,"&gt;0"),0)</f>
        <v>1</v>
      </c>
      <c r="AL26" s="114">
        <f t="shared" si="5"/>
        <v>1</v>
      </c>
      <c r="AM26" s="108" t="s">
        <v>81</v>
      </c>
      <c r="AN26" s="110">
        <f t="shared" ref="AN26" si="65">ROUND(AVERAGE(R26,AA26,AF26,AK26),0)</f>
        <v>1</v>
      </c>
      <c r="AO26" s="115" t="str">
        <f t="shared" ref="AO26" si="66">IF(AN26&lt;1.5,"FUERTE",IF(AND(AN26&gt;=1.5,AN26&lt;2.5),"ACEPTABLE",IF(AN26&gt;=5,"INEXISTENTE","DÉBIL")))</f>
        <v>FUERTE</v>
      </c>
      <c r="AP26" s="116">
        <f t="shared" ref="AP26" si="67">IF(O26=0,0,ROUND((O26*AN26),0))</f>
        <v>6</v>
      </c>
      <c r="AQ26" s="117" t="str">
        <f>IF(AP26&gt;=40,"GRAVE", IF(AP26&lt;=3, "LEVE", "MODERADO"))</f>
        <v>MODERADO</v>
      </c>
      <c r="AR26" s="118" t="s">
        <v>136</v>
      </c>
      <c r="AS26" s="118">
        <v>0</v>
      </c>
      <c r="AT26" s="118" t="s">
        <v>74</v>
      </c>
      <c r="AU26" s="118" t="s">
        <v>137</v>
      </c>
      <c r="AV26" s="119">
        <v>44185</v>
      </c>
      <c r="AW26" s="120"/>
      <c r="AX26" s="121"/>
      <c r="AY26" s="121"/>
      <c r="AZ26" s="81"/>
      <c r="BA26" s="81"/>
      <c r="BB26" s="81"/>
      <c r="BC26" s="81"/>
    </row>
    <row r="27" spans="1:55" s="82" customFormat="1" ht="64.5" customHeight="1" x14ac:dyDescent="0.2">
      <c r="A27" s="144"/>
      <c r="B27" s="126"/>
      <c r="C27" s="127"/>
      <c r="D27" s="104" t="s">
        <v>56</v>
      </c>
      <c r="E27" s="104" t="s">
        <v>57</v>
      </c>
      <c r="F27" s="104" t="s">
        <v>138</v>
      </c>
      <c r="G27" s="128"/>
      <c r="H27" s="151"/>
      <c r="I27" s="150"/>
      <c r="J27" s="153"/>
      <c r="K27" s="129"/>
      <c r="L27" s="130"/>
      <c r="M27" s="129"/>
      <c r="N27" s="130"/>
      <c r="O27" s="130"/>
      <c r="P27" s="139" t="s">
        <v>65</v>
      </c>
      <c r="Q27" s="109">
        <f t="shared" si="1"/>
        <v>1</v>
      </c>
      <c r="R27" s="110"/>
      <c r="S27" s="110"/>
      <c r="T27" s="154" t="s">
        <v>139</v>
      </c>
      <c r="U27" s="147"/>
      <c r="V27" s="131"/>
      <c r="W27" s="146">
        <f t="shared" si="2"/>
        <v>4</v>
      </c>
      <c r="X27" s="112" t="s">
        <v>67</v>
      </c>
      <c r="Y27" s="112"/>
      <c r="Z27" s="131"/>
      <c r="AA27" s="110"/>
      <c r="AB27" s="114">
        <f t="shared" si="3"/>
        <v>1</v>
      </c>
      <c r="AC27" s="108" t="s">
        <v>68</v>
      </c>
      <c r="AD27" s="108" t="s">
        <v>127</v>
      </c>
      <c r="AE27" s="131"/>
      <c r="AF27" s="110"/>
      <c r="AG27" s="114">
        <f t="shared" si="4"/>
        <v>1</v>
      </c>
      <c r="AH27" s="108" t="s">
        <v>70</v>
      </c>
      <c r="AI27" s="108" t="s">
        <v>71</v>
      </c>
      <c r="AJ27" s="131"/>
      <c r="AK27" s="110"/>
      <c r="AL27" s="114">
        <f t="shared" si="5"/>
        <v>1</v>
      </c>
      <c r="AM27" s="108" t="s">
        <v>81</v>
      </c>
      <c r="AN27" s="110"/>
      <c r="AO27" s="115"/>
      <c r="AP27" s="132"/>
      <c r="AQ27" s="133"/>
      <c r="AR27" s="118"/>
      <c r="AS27" s="118"/>
      <c r="AT27" s="118"/>
      <c r="AU27" s="118"/>
      <c r="AV27" s="119"/>
      <c r="AW27" s="120"/>
      <c r="AX27" s="121"/>
      <c r="AY27" s="121"/>
      <c r="AZ27" s="81"/>
      <c r="BA27" s="81"/>
      <c r="BB27" s="81"/>
      <c r="BC27" s="81"/>
    </row>
    <row r="28" spans="1:55" s="82" customFormat="1" ht="64.5" customHeight="1" x14ac:dyDescent="0.2">
      <c r="A28" s="144"/>
      <c r="B28" s="134"/>
      <c r="C28" s="135"/>
      <c r="D28" s="104"/>
      <c r="E28" s="104"/>
      <c r="F28" s="104"/>
      <c r="G28" s="136"/>
      <c r="H28" s="152"/>
      <c r="I28" s="150"/>
      <c r="J28" s="153"/>
      <c r="K28" s="137"/>
      <c r="L28" s="138"/>
      <c r="M28" s="129"/>
      <c r="N28" s="138"/>
      <c r="O28" s="130"/>
      <c r="P28" s="139"/>
      <c r="Q28" s="109">
        <f t="shared" si="1"/>
        <v>0</v>
      </c>
      <c r="R28" s="140"/>
      <c r="S28" s="140"/>
      <c r="T28" s="112"/>
      <c r="U28" s="148"/>
      <c r="V28" s="141"/>
      <c r="W28" s="146">
        <f t="shared" si="2"/>
        <v>0</v>
      </c>
      <c r="X28" s="112"/>
      <c r="Y28" s="112"/>
      <c r="Z28" s="141"/>
      <c r="AA28" s="140"/>
      <c r="AB28" s="114">
        <f t="shared" si="3"/>
        <v>0</v>
      </c>
      <c r="AC28" s="108"/>
      <c r="AD28" s="108"/>
      <c r="AE28" s="141"/>
      <c r="AF28" s="140"/>
      <c r="AG28" s="114">
        <f t="shared" si="4"/>
        <v>0</v>
      </c>
      <c r="AH28" s="108"/>
      <c r="AI28" s="108"/>
      <c r="AJ28" s="141"/>
      <c r="AK28" s="140"/>
      <c r="AL28" s="114">
        <f t="shared" si="5"/>
        <v>0</v>
      </c>
      <c r="AM28" s="108"/>
      <c r="AN28" s="140"/>
      <c r="AO28" s="142"/>
      <c r="AP28" s="132"/>
      <c r="AQ28" s="143"/>
      <c r="AR28" s="118"/>
      <c r="AS28" s="118"/>
      <c r="AT28" s="118"/>
      <c r="AU28" s="118"/>
      <c r="AV28" s="119"/>
      <c r="AW28" s="120"/>
      <c r="AX28" s="121"/>
      <c r="AY28" s="121"/>
      <c r="AZ28" s="81"/>
      <c r="BA28" s="81"/>
      <c r="BB28" s="81"/>
      <c r="BC28" s="81"/>
    </row>
    <row r="29" spans="1:55" s="82" customFormat="1" ht="64.5" customHeight="1" x14ac:dyDescent="0.2">
      <c r="A29" s="144">
        <v>7</v>
      </c>
      <c r="B29" s="102" t="s">
        <v>55</v>
      </c>
      <c r="C29" s="103" t="str">
        <f>IF(B29=$B$1048372,$C$1048372,IF(B29=$B$1048373,$C$1048373,IF(B29=$B$1048374,$C$1048374,IF(B29=$B$1048375,$C$1048375,IF(B29=$B$1048376,$C$1048376,IF(B29=$B$1048377,$C$1048377,IF(B29=$B$1048378,$C$1048378,IF(B29=$B$1048379,$C$1048379,IF(B29=$B$1048380,$C$1048380,IF(B29=$B$1048381,$C$1048381,IF(B29=$B$1048384,$C$1048384,IF(B29=$B$1048385,$C$1048385,IF(B29=$B$1048386,$C$1048386,IF(B29=$B$1048387,$C$1048387,IF(B29=$B$1048388,$C$1048388,IF(B29=$B$1048389,$C$1048389,IF(B29=$B$1048390,$C$1048390," ")))))))))))))))))</f>
        <v>Promover y facilitar la interacción con la sociedad contribuyendo a la satisfacción de sus demandas, mediante servicios especializados, programas de educación continuada y de proyección social.</v>
      </c>
      <c r="D29" s="104" t="s">
        <v>140</v>
      </c>
      <c r="E29" s="104" t="s">
        <v>141</v>
      </c>
      <c r="F29" s="104" t="s">
        <v>142</v>
      </c>
      <c r="G29" s="105" t="s">
        <v>143</v>
      </c>
      <c r="H29" s="149" t="s">
        <v>144</v>
      </c>
      <c r="I29" s="150" t="s">
        <v>145</v>
      </c>
      <c r="J29" s="153" t="s">
        <v>146</v>
      </c>
      <c r="K29" s="106" t="s">
        <v>63</v>
      </c>
      <c r="L29" s="107">
        <f t="shared" ref="L29" si="68">IF(K29="ALTA",5,IF(K29="MEDIO ALTA",4,IF(K29="MEDIA",3,IF(K29="MEDIO BAJA",2,IF(K29="BAJA",1,0)))))</f>
        <v>1</v>
      </c>
      <c r="M29" s="106" t="s">
        <v>100</v>
      </c>
      <c r="N29" s="107">
        <f t="shared" ref="N29" si="69">IF(M29="ALTO",5,IF(M29="MEDIO ALTO",4,IF(M29="MEDIO",3,IF(M29="MEDIO BAJO",2,IF(M29="BAJO",1,0)))))</f>
        <v>5</v>
      </c>
      <c r="O29" s="107">
        <f t="shared" si="56"/>
        <v>5</v>
      </c>
      <c r="P29" s="139" t="s">
        <v>65</v>
      </c>
      <c r="Q29" s="109">
        <f t="shared" si="1"/>
        <v>1</v>
      </c>
      <c r="R29" s="111">
        <f t="shared" si="57"/>
        <v>1</v>
      </c>
      <c r="S29" s="111">
        <f t="shared" ref="S29" si="70">R29*0.6</f>
        <v>0.6</v>
      </c>
      <c r="T29" s="112" t="s">
        <v>147</v>
      </c>
      <c r="U29" s="145">
        <f t="shared" ref="U29" si="71">IF(P29="No_existen",5*$U$10,V29*$U$10)</f>
        <v>0.2</v>
      </c>
      <c r="V29" s="113">
        <f>ROUND(AVERAGEIF(W29:W31,"&gt;0"),0)</f>
        <v>4</v>
      </c>
      <c r="W29" s="146">
        <f t="shared" si="2"/>
        <v>4</v>
      </c>
      <c r="X29" s="112" t="s">
        <v>67</v>
      </c>
      <c r="Y29" s="112"/>
      <c r="Z29" s="113">
        <f t="shared" ref="Z29" si="72">IF(P29="No_existen",5*$Z$10,AA29*$Z$10)</f>
        <v>0.15</v>
      </c>
      <c r="AA29" s="110">
        <f t="shared" ref="AA29" si="73">ROUND(AVERAGEIF(AB29:AB31,"&gt;0"),0)</f>
        <v>1</v>
      </c>
      <c r="AB29" s="114">
        <f t="shared" si="3"/>
        <v>1</v>
      </c>
      <c r="AC29" s="108" t="s">
        <v>68</v>
      </c>
      <c r="AD29" s="108" t="s">
        <v>127</v>
      </c>
      <c r="AE29" s="113">
        <f t="shared" ref="AE29" si="74">IF(P29="No_existen",5*$AE$10,AF29*$AE$10)</f>
        <v>0.1</v>
      </c>
      <c r="AF29" s="110">
        <f t="shared" ref="AF29" si="75">ROUND(AVERAGEIF(AG29:AG31,"&gt;0"),0)</f>
        <v>1</v>
      </c>
      <c r="AG29" s="114">
        <f t="shared" si="4"/>
        <v>1</v>
      </c>
      <c r="AH29" s="108" t="s">
        <v>70</v>
      </c>
      <c r="AI29" s="108" t="s">
        <v>71</v>
      </c>
      <c r="AJ29" s="113">
        <f t="shared" ref="AJ29" si="76">IF(P29="No_existen",5*$AJ$10,AK29*$AJ$10)</f>
        <v>0.1</v>
      </c>
      <c r="AK29" s="110">
        <f t="shared" ref="AK29" si="77">ROUND(AVERAGEIF(AL29:AL31,"&gt;0"),0)</f>
        <v>1</v>
      </c>
      <c r="AL29" s="114">
        <f t="shared" si="5"/>
        <v>1</v>
      </c>
      <c r="AM29" s="108" t="s">
        <v>81</v>
      </c>
      <c r="AN29" s="110">
        <f t="shared" ref="AN29" si="78">ROUND(AVERAGE(R29,AA29,AF29,AK29),0)</f>
        <v>1</v>
      </c>
      <c r="AO29" s="115" t="str">
        <f t="shared" ref="AO29" si="79">IF(AN29&lt;1.5,"FUERTE",IF(AND(AN29&gt;=1.5,AN29&lt;2.5),"ACEPTABLE",IF(AN29&gt;=5,"INEXISTENTE","DÉBIL")))</f>
        <v>FUERTE</v>
      </c>
      <c r="AP29" s="116">
        <f t="shared" ref="AP29" si="80">IF(O29=0,0,ROUND((O29*AN29),0))</f>
        <v>5</v>
      </c>
      <c r="AQ29" s="117" t="str">
        <f>IF(AP29&gt;=40,"GRAVE", IF(AP29&lt;=3, "LEVE", "MODERADO"))</f>
        <v>MODERADO</v>
      </c>
      <c r="AR29" s="118" t="s">
        <v>148</v>
      </c>
      <c r="AS29" s="118">
        <v>0</v>
      </c>
      <c r="AT29" s="118" t="s">
        <v>74</v>
      </c>
      <c r="AU29" s="118" t="s">
        <v>149</v>
      </c>
      <c r="AV29" s="119">
        <v>44185</v>
      </c>
      <c r="AW29" s="120"/>
      <c r="AX29" s="121"/>
      <c r="AY29" s="121"/>
      <c r="AZ29" s="81"/>
      <c r="BA29" s="81"/>
      <c r="BB29" s="81"/>
      <c r="BC29" s="81"/>
    </row>
    <row r="30" spans="1:55" s="82" customFormat="1" ht="64.5" customHeight="1" x14ac:dyDescent="0.2">
      <c r="A30" s="144"/>
      <c r="B30" s="126"/>
      <c r="C30" s="127"/>
      <c r="D30" s="104" t="s">
        <v>56</v>
      </c>
      <c r="E30" s="104" t="s">
        <v>76</v>
      </c>
      <c r="F30" s="104" t="s">
        <v>150</v>
      </c>
      <c r="G30" s="128"/>
      <c r="H30" s="151"/>
      <c r="I30" s="150"/>
      <c r="J30" s="153"/>
      <c r="K30" s="129"/>
      <c r="L30" s="130"/>
      <c r="M30" s="129"/>
      <c r="N30" s="130"/>
      <c r="O30" s="130"/>
      <c r="P30" s="139" t="s">
        <v>65</v>
      </c>
      <c r="Q30" s="109">
        <f t="shared" si="1"/>
        <v>1</v>
      </c>
      <c r="R30" s="110"/>
      <c r="S30" s="110"/>
      <c r="T30" s="112" t="s">
        <v>151</v>
      </c>
      <c r="U30" s="147"/>
      <c r="V30" s="131"/>
      <c r="W30" s="146">
        <f t="shared" si="2"/>
        <v>4</v>
      </c>
      <c r="X30" s="112" t="s">
        <v>67</v>
      </c>
      <c r="Y30" s="112"/>
      <c r="Z30" s="131"/>
      <c r="AA30" s="110"/>
      <c r="AB30" s="114">
        <f t="shared" si="3"/>
        <v>1</v>
      </c>
      <c r="AC30" s="108" t="s">
        <v>68</v>
      </c>
      <c r="AD30" s="108" t="s">
        <v>127</v>
      </c>
      <c r="AE30" s="131"/>
      <c r="AF30" s="110"/>
      <c r="AG30" s="114">
        <f t="shared" si="4"/>
        <v>1</v>
      </c>
      <c r="AH30" s="108" t="s">
        <v>70</v>
      </c>
      <c r="AI30" s="108" t="s">
        <v>71</v>
      </c>
      <c r="AJ30" s="131"/>
      <c r="AK30" s="110"/>
      <c r="AL30" s="114">
        <f t="shared" si="5"/>
        <v>1</v>
      </c>
      <c r="AM30" s="108" t="s">
        <v>81</v>
      </c>
      <c r="AN30" s="110"/>
      <c r="AO30" s="115"/>
      <c r="AP30" s="132"/>
      <c r="AQ30" s="133"/>
      <c r="AR30" s="118"/>
      <c r="AS30" s="118"/>
      <c r="AT30" s="118" t="s">
        <v>152</v>
      </c>
      <c r="AU30" s="118" t="s">
        <v>153</v>
      </c>
      <c r="AV30" s="119">
        <v>44185</v>
      </c>
      <c r="AW30" s="120" t="s">
        <v>154</v>
      </c>
      <c r="AX30" s="121"/>
      <c r="AY30" s="121"/>
      <c r="AZ30" s="81"/>
      <c r="BA30" s="81"/>
      <c r="BB30" s="81"/>
      <c r="BC30" s="81"/>
    </row>
    <row r="31" spans="1:55" s="82" customFormat="1" ht="64.5" customHeight="1" x14ac:dyDescent="0.2">
      <c r="A31" s="144"/>
      <c r="B31" s="134"/>
      <c r="C31" s="135"/>
      <c r="D31" s="104"/>
      <c r="E31" s="104"/>
      <c r="F31" s="104"/>
      <c r="G31" s="136"/>
      <c r="H31" s="152"/>
      <c r="I31" s="150"/>
      <c r="J31" s="153"/>
      <c r="K31" s="137"/>
      <c r="L31" s="138"/>
      <c r="M31" s="129"/>
      <c r="N31" s="138"/>
      <c r="O31" s="130"/>
      <c r="P31" s="139" t="s">
        <v>65</v>
      </c>
      <c r="Q31" s="109">
        <f t="shared" si="1"/>
        <v>1</v>
      </c>
      <c r="R31" s="140"/>
      <c r="S31" s="140"/>
      <c r="T31" s="112" t="s">
        <v>155</v>
      </c>
      <c r="U31" s="148"/>
      <c r="V31" s="141"/>
      <c r="W31" s="146">
        <f t="shared" si="2"/>
        <v>4</v>
      </c>
      <c r="X31" s="112" t="s">
        <v>67</v>
      </c>
      <c r="Y31" s="112"/>
      <c r="Z31" s="141"/>
      <c r="AA31" s="140"/>
      <c r="AB31" s="114">
        <f t="shared" si="3"/>
        <v>1</v>
      </c>
      <c r="AC31" s="108" t="s">
        <v>68</v>
      </c>
      <c r="AD31" s="108" t="s">
        <v>127</v>
      </c>
      <c r="AE31" s="141"/>
      <c r="AF31" s="140"/>
      <c r="AG31" s="114">
        <f t="shared" si="4"/>
        <v>1</v>
      </c>
      <c r="AH31" s="108" t="s">
        <v>70</v>
      </c>
      <c r="AI31" s="108" t="s">
        <v>71</v>
      </c>
      <c r="AJ31" s="141"/>
      <c r="AK31" s="140"/>
      <c r="AL31" s="114">
        <f t="shared" si="5"/>
        <v>1</v>
      </c>
      <c r="AM31" s="108" t="s">
        <v>81</v>
      </c>
      <c r="AN31" s="140"/>
      <c r="AO31" s="142"/>
      <c r="AP31" s="132"/>
      <c r="AQ31" s="143"/>
      <c r="AR31" s="118"/>
      <c r="AS31" s="118"/>
      <c r="AT31" s="118" t="s">
        <v>74</v>
      </c>
      <c r="AU31" s="118" t="s">
        <v>156</v>
      </c>
      <c r="AV31" s="119">
        <v>44185</v>
      </c>
      <c r="AW31" s="120"/>
      <c r="AX31" s="121"/>
      <c r="AY31" s="121"/>
      <c r="AZ31" s="81"/>
      <c r="BA31" s="81"/>
      <c r="BB31" s="81"/>
      <c r="BC31" s="81"/>
    </row>
    <row r="32" spans="1:55" s="82" customFormat="1" ht="64.5" customHeight="1" x14ac:dyDescent="0.2">
      <c r="A32" s="144">
        <v>8</v>
      </c>
      <c r="B32" s="102" t="s">
        <v>55</v>
      </c>
      <c r="C32" s="103" t="str">
        <f>IF(B32=$B$1048372,$C$1048372,IF(B32=$B$1048373,$C$1048373,IF(B32=$B$1048374,$C$1048374,IF(B32=$B$1048375,$C$1048375,IF(B32=$B$1048376,$C$1048376,IF(B32=$B$1048377,$C$1048377,IF(B32=$B$1048378,$C$1048378,IF(B32=$B$1048379,$C$1048379,IF(B32=$B$1048380,$C$1048380,IF(B32=$B$1048381,$C$1048381,IF(B32=$B$1048384,$C$1048384,IF(B32=$B$1048385,$C$1048385,IF(B32=$B$1048386,$C$1048386,IF(B32=$B$1048387,$C$1048387,IF(B32=$B$1048388,$C$1048388,IF(B32=$B$1048389,$C$1048389,IF(B32=$B$1048390,$C$1048390," ")))))))))))))))))</f>
        <v>Promover y facilitar la interacción con la sociedad contribuyendo a la satisfacción de sus demandas, mediante servicios especializados, programas de educación continuada y de proyección social.</v>
      </c>
      <c r="D32" s="104" t="s">
        <v>140</v>
      </c>
      <c r="E32" s="104" t="s">
        <v>141</v>
      </c>
      <c r="F32" s="104" t="s">
        <v>157</v>
      </c>
      <c r="G32" s="105" t="s">
        <v>158</v>
      </c>
      <c r="H32" s="149" t="s">
        <v>159</v>
      </c>
      <c r="I32" s="150" t="s">
        <v>160</v>
      </c>
      <c r="J32" s="153" t="s">
        <v>161</v>
      </c>
      <c r="K32" s="106" t="s">
        <v>162</v>
      </c>
      <c r="L32" s="107">
        <f t="shared" ref="L32" si="81">IF(K32="ALTA",5,IF(K32="MEDIO ALTA",4,IF(K32="MEDIA",3,IF(K32="MEDIO BAJA",2,IF(K32="BAJA",1,0)))))</f>
        <v>3</v>
      </c>
      <c r="M32" s="106" t="s">
        <v>64</v>
      </c>
      <c r="N32" s="107">
        <f t="shared" ref="N32" si="82">IF(M32="ALTO",5,IF(M32="MEDIO ALTO",4,IF(M32="MEDIO",3,IF(M32="MEDIO BAJO",2,IF(M32="BAJO",1,0)))))</f>
        <v>4</v>
      </c>
      <c r="O32" s="107">
        <f t="shared" si="56"/>
        <v>12</v>
      </c>
      <c r="P32" s="139" t="s">
        <v>65</v>
      </c>
      <c r="Q32" s="109">
        <f t="shared" si="1"/>
        <v>1</v>
      </c>
      <c r="R32" s="111">
        <f t="shared" si="57"/>
        <v>1</v>
      </c>
      <c r="S32" s="111">
        <f t="shared" ref="S32" si="83">R32*0.6</f>
        <v>0.6</v>
      </c>
      <c r="T32" s="112" t="s">
        <v>163</v>
      </c>
      <c r="U32" s="145"/>
      <c r="V32" s="113"/>
      <c r="W32" s="146">
        <f t="shared" si="2"/>
        <v>4</v>
      </c>
      <c r="X32" s="112" t="s">
        <v>67</v>
      </c>
      <c r="Y32" s="112"/>
      <c r="Z32" s="113">
        <f t="shared" ref="Z32" si="84">IF(P32="No_existen",5*$Z$10,AA32*$Z$10)</f>
        <v>0.15</v>
      </c>
      <c r="AA32" s="110">
        <f t="shared" ref="AA32" si="85">ROUND(AVERAGEIF(AB32:AB34,"&gt;0"),0)</f>
        <v>1</v>
      </c>
      <c r="AB32" s="114">
        <f t="shared" si="3"/>
        <v>1</v>
      </c>
      <c r="AC32" s="108" t="s">
        <v>68</v>
      </c>
      <c r="AD32" s="108" t="s">
        <v>164</v>
      </c>
      <c r="AE32" s="113">
        <f t="shared" ref="AE32" si="86">IF(P32="No_existen",5*$AE$10,AF32*$AE$10)</f>
        <v>0.1</v>
      </c>
      <c r="AF32" s="110">
        <f t="shared" ref="AF32" si="87">ROUND(AVERAGEIF(AG32:AG34,"&gt;0"),0)</f>
        <v>1</v>
      </c>
      <c r="AG32" s="114">
        <f t="shared" si="4"/>
        <v>1</v>
      </c>
      <c r="AH32" s="108" t="s">
        <v>70</v>
      </c>
      <c r="AI32" s="108" t="s">
        <v>165</v>
      </c>
      <c r="AJ32" s="113">
        <f t="shared" ref="AJ32" si="88">IF(P32="No_existen",5*$AJ$10,AK32*$AJ$10)</f>
        <v>0.1</v>
      </c>
      <c r="AK32" s="110">
        <f t="shared" ref="AK32" si="89">ROUND(AVERAGEIF(AL32:AL34,"&gt;0"),0)</f>
        <v>1</v>
      </c>
      <c r="AL32" s="114">
        <f t="shared" si="5"/>
        <v>1</v>
      </c>
      <c r="AM32" s="108" t="s">
        <v>81</v>
      </c>
      <c r="AN32" s="110">
        <f t="shared" ref="AN32" si="90">ROUND(AVERAGE(R32,AA32,AF32,AK32),0)</f>
        <v>1</v>
      </c>
      <c r="AO32" s="115" t="str">
        <f t="shared" ref="AO32" si="91">IF(AN32&lt;1.5,"FUERTE",IF(AND(AN32&gt;=1.5,AN32&lt;2.5),"ACEPTABLE",IF(AN32&gt;=5,"INEXISTENTE","DÉBIL")))</f>
        <v>FUERTE</v>
      </c>
      <c r="AP32" s="116">
        <f t="shared" ref="AP32" si="92">IF(O32=0,0,ROUND((O32*AN32),0))</f>
        <v>12</v>
      </c>
      <c r="AQ32" s="117" t="str">
        <f>IF(AP32&gt;=40,"GRAVE", IF(AP32&lt;=3, "LEVE", "MODERADO"))</f>
        <v>MODERADO</v>
      </c>
      <c r="AR32" s="118" t="s">
        <v>166</v>
      </c>
      <c r="AS32" s="118">
        <v>0</v>
      </c>
      <c r="AT32" s="118" t="s">
        <v>74</v>
      </c>
      <c r="AU32" s="118" t="s">
        <v>163</v>
      </c>
      <c r="AV32" s="119">
        <v>44185</v>
      </c>
      <c r="AW32" s="120"/>
      <c r="AX32" s="121"/>
      <c r="AY32" s="121"/>
      <c r="AZ32" s="81"/>
      <c r="BA32" s="81"/>
      <c r="BB32" s="81"/>
      <c r="BC32" s="81"/>
    </row>
    <row r="33" spans="1:55" s="82" customFormat="1" ht="64.5" customHeight="1" x14ac:dyDescent="0.2">
      <c r="A33" s="144"/>
      <c r="B33" s="126"/>
      <c r="C33" s="127"/>
      <c r="D33" s="104" t="s">
        <v>56</v>
      </c>
      <c r="E33" s="104" t="s">
        <v>167</v>
      </c>
      <c r="F33" s="104" t="s">
        <v>168</v>
      </c>
      <c r="G33" s="128"/>
      <c r="H33" s="151"/>
      <c r="I33" s="150"/>
      <c r="J33" s="153"/>
      <c r="K33" s="129"/>
      <c r="L33" s="130"/>
      <c r="M33" s="129"/>
      <c r="N33" s="130"/>
      <c r="O33" s="130"/>
      <c r="P33" s="139"/>
      <c r="Q33" s="109">
        <f t="shared" si="1"/>
        <v>0</v>
      </c>
      <c r="R33" s="110"/>
      <c r="S33" s="110"/>
      <c r="T33" s="112"/>
      <c r="U33" s="147"/>
      <c r="V33" s="131"/>
      <c r="W33" s="146">
        <f t="shared" si="2"/>
        <v>0</v>
      </c>
      <c r="X33" s="112"/>
      <c r="Y33" s="112"/>
      <c r="Z33" s="131"/>
      <c r="AA33" s="110"/>
      <c r="AB33" s="114">
        <f t="shared" si="3"/>
        <v>0</v>
      </c>
      <c r="AC33" s="108"/>
      <c r="AD33" s="108"/>
      <c r="AE33" s="131"/>
      <c r="AF33" s="110"/>
      <c r="AG33" s="114">
        <f t="shared" si="4"/>
        <v>0</v>
      </c>
      <c r="AH33" s="108"/>
      <c r="AI33" s="108"/>
      <c r="AJ33" s="131"/>
      <c r="AK33" s="110"/>
      <c r="AL33" s="114">
        <f t="shared" si="5"/>
        <v>0</v>
      </c>
      <c r="AM33" s="108"/>
      <c r="AN33" s="110"/>
      <c r="AO33" s="115"/>
      <c r="AP33" s="132"/>
      <c r="AQ33" s="133"/>
      <c r="AR33" s="118"/>
      <c r="AS33" s="118"/>
      <c r="AT33" s="118"/>
      <c r="AU33" s="118"/>
      <c r="AV33" s="119"/>
      <c r="AW33" s="120"/>
      <c r="AX33" s="121"/>
      <c r="AY33" s="121"/>
      <c r="AZ33" s="81"/>
      <c r="BA33" s="81"/>
      <c r="BB33" s="81"/>
      <c r="BC33" s="81"/>
    </row>
    <row r="34" spans="1:55" s="82" customFormat="1" ht="64.5" customHeight="1" x14ac:dyDescent="0.2">
      <c r="A34" s="144"/>
      <c r="B34" s="134"/>
      <c r="C34" s="135"/>
      <c r="D34" s="104"/>
      <c r="E34" s="104"/>
      <c r="F34" s="104"/>
      <c r="G34" s="136"/>
      <c r="H34" s="152"/>
      <c r="I34" s="150"/>
      <c r="J34" s="153"/>
      <c r="K34" s="137"/>
      <c r="L34" s="138"/>
      <c r="M34" s="129"/>
      <c r="N34" s="138"/>
      <c r="O34" s="130"/>
      <c r="P34" s="139"/>
      <c r="Q34" s="109">
        <f t="shared" si="1"/>
        <v>0</v>
      </c>
      <c r="R34" s="140"/>
      <c r="S34" s="140"/>
      <c r="T34" s="112"/>
      <c r="U34" s="148"/>
      <c r="V34" s="141"/>
      <c r="W34" s="146">
        <f t="shared" si="2"/>
        <v>0</v>
      </c>
      <c r="X34" s="112"/>
      <c r="Y34" s="112"/>
      <c r="Z34" s="141"/>
      <c r="AA34" s="140"/>
      <c r="AB34" s="114">
        <f t="shared" si="3"/>
        <v>0</v>
      </c>
      <c r="AC34" s="108"/>
      <c r="AD34" s="108"/>
      <c r="AE34" s="141"/>
      <c r="AF34" s="140"/>
      <c r="AG34" s="114">
        <f t="shared" si="4"/>
        <v>0</v>
      </c>
      <c r="AH34" s="108"/>
      <c r="AI34" s="108"/>
      <c r="AJ34" s="141"/>
      <c r="AK34" s="140"/>
      <c r="AL34" s="114">
        <f t="shared" si="5"/>
        <v>0</v>
      </c>
      <c r="AM34" s="108"/>
      <c r="AN34" s="140"/>
      <c r="AO34" s="142"/>
      <c r="AP34" s="132"/>
      <c r="AQ34" s="143"/>
      <c r="AR34" s="118"/>
      <c r="AS34" s="118"/>
      <c r="AT34" s="118"/>
      <c r="AU34" s="118"/>
      <c r="AV34" s="119"/>
      <c r="AW34" s="120"/>
      <c r="AX34" s="121"/>
      <c r="AY34" s="121"/>
      <c r="AZ34" s="81"/>
      <c r="BA34" s="81"/>
      <c r="BB34" s="81"/>
      <c r="BC34" s="81"/>
    </row>
    <row r="35" spans="1:55" s="82" customFormat="1" ht="64.5" customHeight="1" x14ac:dyDescent="0.2">
      <c r="A35" s="144">
        <v>9</v>
      </c>
      <c r="B35" s="102" t="s">
        <v>55</v>
      </c>
      <c r="C35" s="103" t="str">
        <f>IF(B35=$B$1048372,$C$1048372,IF(B35=$B$1048373,$C$1048373,IF(B35=$B$1048374,$C$1048374,IF(B35=$B$1048375,$C$1048375,IF(B35=$B$1048376,$C$1048376,IF(B35=$B$1048377,$C$1048377,IF(B35=$B$1048378,$C$1048378,IF(B35=$B$1048379,$C$1048379,IF(B35=$B$1048380,$C$1048380,IF(B35=$B$1048381,$C$1048381,IF(B35=$B$1048384,$C$1048384,IF(B35=$B$1048385,$C$1048385,IF(B35=$B$1048386,$C$1048386,IF(B35=$B$1048387,$C$1048387,IF(B35=$B$1048388,$C$1048388,IF(B35=$B$1048389,$C$1048389,IF(B35=$B$1048390,$C$1048390," ")))))))))))))))))</f>
        <v>Promover y facilitar la interacción con la sociedad contribuyendo a la satisfacción de sus demandas, mediante servicios especializados, programas de educación continuada y de proyección social.</v>
      </c>
      <c r="D35" s="104" t="s">
        <v>140</v>
      </c>
      <c r="E35" s="104" t="s">
        <v>141</v>
      </c>
      <c r="F35" s="104" t="s">
        <v>169</v>
      </c>
      <c r="G35" s="105" t="s">
        <v>95</v>
      </c>
      <c r="H35" s="155" t="s">
        <v>170</v>
      </c>
      <c r="I35" s="150" t="s">
        <v>171</v>
      </c>
      <c r="J35" s="153" t="s">
        <v>172</v>
      </c>
      <c r="K35" s="106" t="s">
        <v>99</v>
      </c>
      <c r="L35" s="107">
        <f t="shared" ref="L35" si="93">IF(K35="ALTA",5,IF(K35="MEDIO ALTA",4,IF(K35="MEDIA",3,IF(K35="MEDIO BAJA",2,IF(K35="BAJA",1,0)))))</f>
        <v>2</v>
      </c>
      <c r="M35" s="106" t="s">
        <v>125</v>
      </c>
      <c r="N35" s="107">
        <f t="shared" ref="N35" si="94">IF(M35="ALTO",5,IF(M35="MEDIO ALTO",4,IF(M35="MEDIO",3,IF(M35="MEDIO BAJO",2,IF(M35="BAJO",1,0)))))</f>
        <v>3</v>
      </c>
      <c r="O35" s="107">
        <f t="shared" si="56"/>
        <v>6</v>
      </c>
      <c r="P35" s="139" t="s">
        <v>65</v>
      </c>
      <c r="Q35" s="109">
        <f t="shared" si="1"/>
        <v>1</v>
      </c>
      <c r="R35" s="111">
        <f t="shared" si="57"/>
        <v>1</v>
      </c>
      <c r="S35" s="111">
        <f t="shared" ref="S35" si="95">R35*0.6</f>
        <v>0.6</v>
      </c>
      <c r="T35" s="112" t="s">
        <v>173</v>
      </c>
      <c r="U35" s="145">
        <f t="shared" ref="U35" si="96">IF(P35="No_existen",5*$U$10,V35*$U$10)</f>
        <v>0.15000000000000002</v>
      </c>
      <c r="V35" s="113">
        <f>ROUND(AVERAGEIF(W35:W37,"&gt;0"),0)</f>
        <v>3</v>
      </c>
      <c r="W35" s="146">
        <f t="shared" si="2"/>
        <v>4</v>
      </c>
      <c r="X35" s="112" t="s">
        <v>67</v>
      </c>
      <c r="Y35" s="112"/>
      <c r="Z35" s="113">
        <f t="shared" ref="Z35" si="97">IF(P35="No_existen",5*$Z$10,AA35*$Z$10)</f>
        <v>0.15</v>
      </c>
      <c r="AA35" s="110">
        <f t="shared" ref="AA35" si="98">ROUND(AVERAGEIF(AB35:AB37,"&gt;0"),0)</f>
        <v>1</v>
      </c>
      <c r="AB35" s="114">
        <f t="shared" si="3"/>
        <v>1</v>
      </c>
      <c r="AC35" s="108" t="s">
        <v>68</v>
      </c>
      <c r="AD35" s="108" t="s">
        <v>174</v>
      </c>
      <c r="AE35" s="113">
        <f t="shared" ref="AE35" si="99">IF(P35="No_existen",5*$AE$10,AF35*$AE$10)</f>
        <v>0.1</v>
      </c>
      <c r="AF35" s="110">
        <f t="shared" ref="AF35" si="100">ROUND(AVERAGEIF(AG35:AG37,"&gt;0"),0)</f>
        <v>1</v>
      </c>
      <c r="AG35" s="114">
        <f t="shared" si="4"/>
        <v>1</v>
      </c>
      <c r="AH35" s="108" t="s">
        <v>70</v>
      </c>
      <c r="AI35" s="108" t="s">
        <v>71</v>
      </c>
      <c r="AJ35" s="113">
        <f t="shared" ref="AJ35" si="101">IF(P35="No_existen",5*$AJ$10,AK35*$AJ$10)</f>
        <v>0.30000000000000004</v>
      </c>
      <c r="AK35" s="110">
        <f t="shared" ref="AK35" si="102">ROUND(AVERAGEIF(AL35:AL37,"&gt;0"),0)</f>
        <v>3</v>
      </c>
      <c r="AL35" s="114">
        <f t="shared" si="5"/>
        <v>4</v>
      </c>
      <c r="AM35" s="108" t="s">
        <v>72</v>
      </c>
      <c r="AN35" s="110">
        <f t="shared" ref="AN35" si="103">ROUND(AVERAGE(R35,AA35,AF35,AK35),0)</f>
        <v>2</v>
      </c>
      <c r="AO35" s="115" t="str">
        <f t="shared" ref="AO35" si="104">IF(AN35&lt;1.5,"FUERTE",IF(AND(AN35&gt;=1.5,AN35&lt;2.5),"ACEPTABLE",IF(AN35&gt;=5,"INEXISTENTE","DÉBIL")))</f>
        <v>ACEPTABLE</v>
      </c>
      <c r="AP35" s="116">
        <f t="shared" ref="AP35" si="105">IF(O35=0,0,ROUND((O35*AN35),0))</f>
        <v>12</v>
      </c>
      <c r="AQ35" s="117" t="str">
        <f>IF(AP35&gt;=40,"GRAVE", IF(AP35&lt;=3, "LEVE", "MODERADO"))</f>
        <v>MODERADO</v>
      </c>
      <c r="AR35" s="118" t="s">
        <v>175</v>
      </c>
      <c r="AS35" s="118">
        <v>0</v>
      </c>
      <c r="AT35" s="118" t="s">
        <v>74</v>
      </c>
      <c r="AU35" s="118" t="s">
        <v>176</v>
      </c>
      <c r="AV35" s="119">
        <v>44185</v>
      </c>
      <c r="AW35" s="120"/>
      <c r="AX35" s="121"/>
      <c r="AY35" s="121"/>
      <c r="AZ35" s="81"/>
      <c r="BA35" s="81"/>
      <c r="BB35" s="81"/>
      <c r="BC35" s="81"/>
    </row>
    <row r="36" spans="1:55" s="82" customFormat="1" ht="64.5" customHeight="1" x14ac:dyDescent="0.2">
      <c r="A36" s="144"/>
      <c r="B36" s="126"/>
      <c r="C36" s="127"/>
      <c r="D36" s="104" t="s">
        <v>140</v>
      </c>
      <c r="E36" s="104" t="s">
        <v>141</v>
      </c>
      <c r="F36" s="104" t="s">
        <v>177</v>
      </c>
      <c r="G36" s="128"/>
      <c r="H36" s="151"/>
      <c r="I36" s="150"/>
      <c r="J36" s="153"/>
      <c r="K36" s="129"/>
      <c r="L36" s="130"/>
      <c r="M36" s="129"/>
      <c r="N36" s="130"/>
      <c r="O36" s="130"/>
      <c r="P36" s="139" t="s">
        <v>65</v>
      </c>
      <c r="Q36" s="109">
        <f t="shared" si="1"/>
        <v>1</v>
      </c>
      <c r="R36" s="110"/>
      <c r="S36" s="110"/>
      <c r="T36" s="112" t="s">
        <v>178</v>
      </c>
      <c r="U36" s="147"/>
      <c r="V36" s="131"/>
      <c r="W36" s="146">
        <f t="shared" si="2"/>
        <v>4</v>
      </c>
      <c r="X36" s="112" t="s">
        <v>67</v>
      </c>
      <c r="Y36" s="112"/>
      <c r="Z36" s="131"/>
      <c r="AA36" s="110"/>
      <c r="AB36" s="114">
        <f t="shared" si="3"/>
        <v>1</v>
      </c>
      <c r="AC36" s="108" t="s">
        <v>68</v>
      </c>
      <c r="AD36" s="108" t="s">
        <v>179</v>
      </c>
      <c r="AE36" s="131"/>
      <c r="AF36" s="110"/>
      <c r="AG36" s="114">
        <f t="shared" si="4"/>
        <v>1</v>
      </c>
      <c r="AH36" s="108" t="s">
        <v>70</v>
      </c>
      <c r="AI36" s="108" t="s">
        <v>71</v>
      </c>
      <c r="AJ36" s="131"/>
      <c r="AK36" s="110"/>
      <c r="AL36" s="114">
        <f t="shared" si="5"/>
        <v>1</v>
      </c>
      <c r="AM36" s="108" t="s">
        <v>81</v>
      </c>
      <c r="AN36" s="110"/>
      <c r="AO36" s="115"/>
      <c r="AP36" s="132"/>
      <c r="AQ36" s="133"/>
      <c r="AR36" s="118"/>
      <c r="AS36" s="118"/>
      <c r="AT36" s="118"/>
      <c r="AU36" s="118"/>
      <c r="AV36" s="119"/>
      <c r="AW36" s="120"/>
      <c r="AX36" s="121"/>
      <c r="AY36" s="121"/>
      <c r="AZ36" s="81"/>
      <c r="BA36" s="81"/>
      <c r="BB36" s="81"/>
      <c r="BC36" s="81"/>
    </row>
    <row r="37" spans="1:55" s="82" customFormat="1" ht="64.5" customHeight="1" x14ac:dyDescent="0.2">
      <c r="A37" s="144"/>
      <c r="B37" s="134"/>
      <c r="C37" s="135"/>
      <c r="D37" s="104" t="s">
        <v>56</v>
      </c>
      <c r="E37" s="104" t="s">
        <v>76</v>
      </c>
      <c r="F37" s="104" t="s">
        <v>180</v>
      </c>
      <c r="G37" s="136"/>
      <c r="H37" s="152"/>
      <c r="I37" s="150"/>
      <c r="J37" s="153"/>
      <c r="K37" s="137"/>
      <c r="L37" s="138"/>
      <c r="M37" s="129"/>
      <c r="N37" s="138"/>
      <c r="O37" s="130"/>
      <c r="P37" s="139" t="s">
        <v>65</v>
      </c>
      <c r="Q37" s="109">
        <f t="shared" si="1"/>
        <v>1</v>
      </c>
      <c r="R37" s="140"/>
      <c r="S37" s="140"/>
      <c r="T37" s="112" t="s">
        <v>181</v>
      </c>
      <c r="U37" s="148"/>
      <c r="V37" s="141"/>
      <c r="W37" s="146">
        <f t="shared" si="2"/>
        <v>2</v>
      </c>
      <c r="X37" s="112" t="s">
        <v>79</v>
      </c>
      <c r="Y37" s="112"/>
      <c r="Z37" s="141"/>
      <c r="AA37" s="140"/>
      <c r="AB37" s="114">
        <f t="shared" si="3"/>
        <v>1</v>
      </c>
      <c r="AC37" s="108" t="s">
        <v>68</v>
      </c>
      <c r="AD37" s="108" t="s">
        <v>179</v>
      </c>
      <c r="AE37" s="141"/>
      <c r="AF37" s="140"/>
      <c r="AG37" s="114">
        <f t="shared" si="4"/>
        <v>1</v>
      </c>
      <c r="AH37" s="108" t="s">
        <v>70</v>
      </c>
      <c r="AI37" s="108" t="s">
        <v>71</v>
      </c>
      <c r="AJ37" s="141"/>
      <c r="AK37" s="140"/>
      <c r="AL37" s="114">
        <f t="shared" si="5"/>
        <v>4</v>
      </c>
      <c r="AM37" s="108" t="s">
        <v>72</v>
      </c>
      <c r="AN37" s="140"/>
      <c r="AO37" s="142"/>
      <c r="AP37" s="132"/>
      <c r="AQ37" s="143"/>
      <c r="AR37" s="118"/>
      <c r="AS37" s="118"/>
      <c r="AT37" s="118"/>
      <c r="AU37" s="118"/>
      <c r="AV37" s="119"/>
      <c r="AW37" s="120"/>
      <c r="AX37" s="121"/>
      <c r="AY37" s="121"/>
      <c r="AZ37" s="81"/>
      <c r="BA37" s="81"/>
      <c r="BB37" s="81"/>
      <c r="BC37" s="81"/>
    </row>
    <row r="38" spans="1:55" s="82" customFormat="1" ht="64.5" customHeight="1" x14ac:dyDescent="0.2">
      <c r="A38" s="144">
        <v>10</v>
      </c>
      <c r="B38" s="102" t="s">
        <v>55</v>
      </c>
      <c r="C38" s="103" t="str">
        <f>IF(B38=$B$1048372,$C$1048372,IF(B38=$B$1048373,$C$1048373,IF(B38=$B$1048374,$C$1048374,IF(B38=$B$1048375,$C$1048375,IF(B38=$B$1048376,$C$1048376,IF(B38=$B$1048377,$C$1048377,IF(B38=$B$1048378,$C$1048378,IF(B38=$B$1048379,$C$1048379,IF(B38=$B$1048380,$C$1048380,IF(B38=$B$1048381,$C$1048381,IF(B38=$B$1048384,$C$1048384,IF(B38=$B$1048385,$C$1048385,IF(B38=$B$1048386,$C$1048386,IF(B38=$B$1048387,$C$1048387,IF(B38=$B$1048388,$C$1048388,IF(B38=$B$1048389,$C$1048389,IF(B38=$B$1048390,$C$1048390," ")))))))))))))))))</f>
        <v>Promover y facilitar la interacción con la sociedad contribuyendo a la satisfacción de sus demandas, mediante servicios especializados, programas de educación continuada y de proyección social.</v>
      </c>
      <c r="D38" s="104" t="s">
        <v>140</v>
      </c>
      <c r="E38" s="104" t="s">
        <v>141</v>
      </c>
      <c r="F38" s="104" t="s">
        <v>182</v>
      </c>
      <c r="G38" s="105" t="s">
        <v>158</v>
      </c>
      <c r="H38" s="149" t="s">
        <v>183</v>
      </c>
      <c r="I38" s="150" t="s">
        <v>184</v>
      </c>
      <c r="J38" s="153" t="s">
        <v>185</v>
      </c>
      <c r="K38" s="106" t="s">
        <v>186</v>
      </c>
      <c r="L38" s="107">
        <f t="shared" ref="L38" si="106">IF(K38="ALTA",5,IF(K38="MEDIO ALTA",4,IF(K38="MEDIA",3,IF(K38="MEDIO BAJA",2,IF(K38="BAJA",1,0)))))</f>
        <v>5</v>
      </c>
      <c r="M38" s="106" t="s">
        <v>187</v>
      </c>
      <c r="N38" s="107">
        <f t="shared" ref="N38" si="107">IF(M38="ALTO",5,IF(M38="MEDIO ALTO",4,IF(M38="MEDIO",3,IF(M38="MEDIO BAJO",2,IF(M38="BAJO",1,0)))))</f>
        <v>2</v>
      </c>
      <c r="O38" s="107">
        <f t="shared" si="56"/>
        <v>10</v>
      </c>
      <c r="P38" s="139" t="s">
        <v>65</v>
      </c>
      <c r="Q38" s="109">
        <f t="shared" si="1"/>
        <v>1</v>
      </c>
      <c r="R38" s="111">
        <f t="shared" si="57"/>
        <v>1</v>
      </c>
      <c r="S38" s="111">
        <f t="shared" ref="S38" si="108">R38*0.6</f>
        <v>0.6</v>
      </c>
      <c r="T38" s="112" t="s">
        <v>188</v>
      </c>
      <c r="U38" s="145"/>
      <c r="V38" s="113"/>
      <c r="W38" s="146">
        <f t="shared" si="2"/>
        <v>4</v>
      </c>
      <c r="X38" s="112" t="s">
        <v>67</v>
      </c>
      <c r="Y38" s="112"/>
      <c r="Z38" s="113">
        <f t="shared" ref="Z38" si="109">IF(P38="No_existen",5*$Z$10,AA38*$Z$10)</f>
        <v>0.15</v>
      </c>
      <c r="AA38" s="110">
        <f t="shared" ref="AA38" si="110">ROUND(AVERAGEIF(AB38:AB40,"&gt;0"),0)</f>
        <v>1</v>
      </c>
      <c r="AB38" s="114">
        <f t="shared" si="3"/>
        <v>1</v>
      </c>
      <c r="AC38" s="108" t="s">
        <v>68</v>
      </c>
      <c r="AD38" s="108" t="s">
        <v>179</v>
      </c>
      <c r="AE38" s="113">
        <f t="shared" ref="AE38" si="111">IF(P38="No_existen",5*$AE$10,AF38*$AE$10)</f>
        <v>0.1</v>
      </c>
      <c r="AF38" s="110">
        <f t="shared" ref="AF38" si="112">ROUND(AVERAGEIF(AG38:AG40,"&gt;0"),0)</f>
        <v>1</v>
      </c>
      <c r="AG38" s="114">
        <f t="shared" si="4"/>
        <v>1</v>
      </c>
      <c r="AH38" s="108" t="s">
        <v>70</v>
      </c>
      <c r="AI38" s="108" t="s">
        <v>71</v>
      </c>
      <c r="AJ38" s="113">
        <f t="shared" ref="AJ38" si="113">IF(P38="No_existen",5*$AJ$10,AK38*$AJ$10)</f>
        <v>0.30000000000000004</v>
      </c>
      <c r="AK38" s="110">
        <f t="shared" ref="AK38" si="114">ROUND(AVERAGEIF(AL38:AL40,"&gt;0"),0)</f>
        <v>3</v>
      </c>
      <c r="AL38" s="114">
        <f t="shared" si="5"/>
        <v>1</v>
      </c>
      <c r="AM38" s="108" t="s">
        <v>81</v>
      </c>
      <c r="AN38" s="110">
        <f t="shared" ref="AN38" si="115">ROUND(AVERAGE(R38,AA38,AF38,AK38),0)</f>
        <v>2</v>
      </c>
      <c r="AO38" s="115" t="str">
        <f t="shared" ref="AO38" si="116">IF(AN38&lt;1.5,"FUERTE",IF(AND(AN38&gt;=1.5,AN38&lt;2.5),"ACEPTABLE",IF(AN38&gt;=5,"INEXISTENTE","DÉBIL")))</f>
        <v>ACEPTABLE</v>
      </c>
      <c r="AP38" s="116">
        <f t="shared" ref="AP38" si="117">IF(O38=0,0,ROUND((O38*AN38),0))</f>
        <v>20</v>
      </c>
      <c r="AQ38" s="117" t="str">
        <f>IF(AP38&gt;=40,"GRAVE", IF(AP38&lt;=3, "LEVE", "MODERADO"))</f>
        <v>MODERADO</v>
      </c>
      <c r="AR38" s="118" t="s">
        <v>189</v>
      </c>
      <c r="AS38" s="118">
        <v>0</v>
      </c>
      <c r="AT38" s="118" t="s">
        <v>74</v>
      </c>
      <c r="AU38" s="118" t="s">
        <v>190</v>
      </c>
      <c r="AV38" s="119">
        <v>44185</v>
      </c>
      <c r="AW38" s="120"/>
      <c r="AX38" s="121"/>
      <c r="AY38" s="121"/>
      <c r="AZ38" s="81"/>
      <c r="BA38" s="81"/>
      <c r="BB38" s="81"/>
      <c r="BC38" s="81"/>
    </row>
    <row r="39" spans="1:55" s="82" customFormat="1" ht="64.5" customHeight="1" x14ac:dyDescent="0.2">
      <c r="A39" s="144"/>
      <c r="B39" s="126"/>
      <c r="C39" s="127"/>
      <c r="D39" s="104" t="s">
        <v>56</v>
      </c>
      <c r="E39" s="104" t="s">
        <v>57</v>
      </c>
      <c r="F39" s="104" t="s">
        <v>191</v>
      </c>
      <c r="G39" s="128"/>
      <c r="H39" s="151"/>
      <c r="I39" s="150"/>
      <c r="J39" s="153"/>
      <c r="K39" s="129"/>
      <c r="L39" s="130"/>
      <c r="M39" s="129"/>
      <c r="N39" s="130"/>
      <c r="O39" s="130"/>
      <c r="P39" s="139" t="s">
        <v>65</v>
      </c>
      <c r="Q39" s="109">
        <f t="shared" si="1"/>
        <v>1</v>
      </c>
      <c r="R39" s="110"/>
      <c r="S39" s="110"/>
      <c r="T39" s="112" t="s">
        <v>192</v>
      </c>
      <c r="U39" s="147"/>
      <c r="V39" s="131"/>
      <c r="W39" s="146">
        <f t="shared" si="2"/>
        <v>4</v>
      </c>
      <c r="X39" s="112" t="s">
        <v>67</v>
      </c>
      <c r="Y39" s="112"/>
      <c r="Z39" s="131"/>
      <c r="AA39" s="110"/>
      <c r="AB39" s="114">
        <f t="shared" si="3"/>
        <v>1</v>
      </c>
      <c r="AC39" s="108" t="s">
        <v>68</v>
      </c>
      <c r="AD39" s="108" t="s">
        <v>174</v>
      </c>
      <c r="AE39" s="131"/>
      <c r="AF39" s="110"/>
      <c r="AG39" s="114">
        <f t="shared" si="4"/>
        <v>1</v>
      </c>
      <c r="AH39" s="108" t="s">
        <v>70</v>
      </c>
      <c r="AI39" s="108" t="s">
        <v>71</v>
      </c>
      <c r="AJ39" s="131"/>
      <c r="AK39" s="110"/>
      <c r="AL39" s="114">
        <f t="shared" si="5"/>
        <v>4</v>
      </c>
      <c r="AM39" s="108" t="s">
        <v>72</v>
      </c>
      <c r="AN39" s="110"/>
      <c r="AO39" s="115"/>
      <c r="AP39" s="132"/>
      <c r="AQ39" s="133"/>
      <c r="AR39" s="118"/>
      <c r="AS39" s="118"/>
      <c r="AT39" s="118"/>
      <c r="AU39" s="118"/>
      <c r="AV39" s="119"/>
      <c r="AW39" s="120"/>
      <c r="AX39" s="121"/>
      <c r="AY39" s="121"/>
      <c r="AZ39" s="81"/>
      <c r="BA39" s="81"/>
      <c r="BB39" s="81"/>
      <c r="BC39" s="81"/>
    </row>
    <row r="40" spans="1:55" s="82" customFormat="1" ht="64.5" customHeight="1" x14ac:dyDescent="0.2">
      <c r="A40" s="144"/>
      <c r="B40" s="134"/>
      <c r="C40" s="135"/>
      <c r="D40" s="104"/>
      <c r="E40" s="104"/>
      <c r="F40" s="104"/>
      <c r="G40" s="136"/>
      <c r="H40" s="152"/>
      <c r="I40" s="150"/>
      <c r="J40" s="153"/>
      <c r="K40" s="137"/>
      <c r="L40" s="138"/>
      <c r="M40" s="129"/>
      <c r="N40" s="138"/>
      <c r="O40" s="130"/>
      <c r="P40" s="139" t="s">
        <v>65</v>
      </c>
      <c r="Q40" s="109">
        <f t="shared" si="1"/>
        <v>1</v>
      </c>
      <c r="R40" s="140"/>
      <c r="S40" s="140"/>
      <c r="T40" s="112" t="s">
        <v>193</v>
      </c>
      <c r="U40" s="148"/>
      <c r="V40" s="141"/>
      <c r="W40" s="146">
        <f t="shared" si="2"/>
        <v>4</v>
      </c>
      <c r="X40" s="112" t="s">
        <v>67</v>
      </c>
      <c r="Y40" s="112"/>
      <c r="Z40" s="141"/>
      <c r="AA40" s="140"/>
      <c r="AB40" s="114">
        <f t="shared" si="3"/>
        <v>1</v>
      </c>
      <c r="AC40" s="108" t="s">
        <v>68</v>
      </c>
      <c r="AD40" s="108" t="s">
        <v>84</v>
      </c>
      <c r="AE40" s="141"/>
      <c r="AF40" s="140"/>
      <c r="AG40" s="114">
        <f t="shared" si="4"/>
        <v>1</v>
      </c>
      <c r="AH40" s="108" t="s">
        <v>70</v>
      </c>
      <c r="AI40" s="108" t="s">
        <v>165</v>
      </c>
      <c r="AJ40" s="141"/>
      <c r="AK40" s="140"/>
      <c r="AL40" s="114">
        <f t="shared" si="5"/>
        <v>4</v>
      </c>
      <c r="AM40" s="108" t="s">
        <v>72</v>
      </c>
      <c r="AN40" s="140"/>
      <c r="AO40" s="142"/>
      <c r="AP40" s="132"/>
      <c r="AQ40" s="143"/>
      <c r="AR40" s="118"/>
      <c r="AS40" s="118"/>
      <c r="AT40" s="118"/>
      <c r="AU40" s="118"/>
      <c r="AV40" s="119"/>
      <c r="AW40" s="120"/>
      <c r="AX40" s="121"/>
      <c r="AY40" s="121"/>
      <c r="AZ40" s="81"/>
      <c r="BA40" s="81"/>
      <c r="BB40" s="81"/>
      <c r="BC40" s="81"/>
    </row>
    <row r="41" spans="1:55" s="82" customFormat="1" ht="127.5" x14ac:dyDescent="0.2">
      <c r="A41" s="144">
        <v>11</v>
      </c>
      <c r="B41" s="102" t="s">
        <v>55</v>
      </c>
      <c r="C41" s="103" t="str">
        <f>IF(B41=$B$1048372,$C$1048372,IF(B41=$B$1048373,$C$1048373,IF(B41=$B$1048374,$C$1048374,IF(B41=$B$1048375,$C$1048375,IF(B41=$B$1048376,$C$1048376,IF(B41=$B$1048377,$C$1048377,IF(B41=$B$1048378,$C$1048378,IF(B41=$B$1048379,$C$1048379,IF(B41=$B$1048380,$C$1048380,IF(B41=$B$1048381,$C$1048381,IF(B41=$B$1048384,$C$1048384,IF(B41=$B$1048385,$C$1048385,IF(B41=$B$1048386,$C$1048386,IF(B41=$B$1048387,$C$1048387,IF(B41=$B$1048388,$C$1048388,IF(B41=$B$1048389,$C$1048389,IF(B41=$B$1048390,$C$1048390," ")))))))))))))))))</f>
        <v>Promover y facilitar la interacción con la sociedad contribuyendo a la satisfacción de sus demandas, mediante servicios especializados, programas de educación continuada y de proyección social.</v>
      </c>
      <c r="D41" s="104" t="s">
        <v>140</v>
      </c>
      <c r="E41" s="104"/>
      <c r="F41" s="104" t="s">
        <v>194</v>
      </c>
      <c r="G41" s="105" t="s">
        <v>59</v>
      </c>
      <c r="H41" s="149" t="s">
        <v>195</v>
      </c>
      <c r="I41" s="150" t="s">
        <v>196</v>
      </c>
      <c r="J41" s="153" t="s">
        <v>197</v>
      </c>
      <c r="K41" s="106" t="s">
        <v>99</v>
      </c>
      <c r="L41" s="107">
        <f t="shared" ref="L41" si="118">IF(K41="ALTA",5,IF(K41="MEDIO ALTA",4,IF(K41="MEDIA",3,IF(K41="MEDIO BAJA",2,IF(K41="BAJA",1,0)))))</f>
        <v>2</v>
      </c>
      <c r="M41" s="106" t="s">
        <v>100</v>
      </c>
      <c r="N41" s="107">
        <f t="shared" ref="N41" si="119">IF(M41="ALTO",5,IF(M41="MEDIO ALTO",4,IF(M41="MEDIO",3,IF(M41="MEDIO BAJO",2,IF(M41="BAJO",1,0)))))</f>
        <v>5</v>
      </c>
      <c r="O41" s="107">
        <f t="shared" si="56"/>
        <v>10</v>
      </c>
      <c r="P41" s="139" t="s">
        <v>65</v>
      </c>
      <c r="Q41" s="109">
        <f t="shared" si="1"/>
        <v>1</v>
      </c>
      <c r="R41" s="111">
        <f t="shared" si="57"/>
        <v>1</v>
      </c>
      <c r="S41" s="111">
        <f t="shared" ref="S41" si="120">R41*0.6</f>
        <v>0.6</v>
      </c>
      <c r="T41" s="112" t="s">
        <v>198</v>
      </c>
      <c r="U41" s="145"/>
      <c r="V41" s="113"/>
      <c r="W41" s="146">
        <f t="shared" si="2"/>
        <v>4</v>
      </c>
      <c r="X41" s="112" t="s">
        <v>67</v>
      </c>
      <c r="Y41" s="112"/>
      <c r="Z41" s="113">
        <f t="shared" ref="Z41" si="121">IF(P41="No_existen",5*$Z$10,AA41*$Z$10)</f>
        <v>0.15</v>
      </c>
      <c r="AA41" s="110">
        <f t="shared" ref="AA41" si="122">ROUND(AVERAGEIF(AB41:AB43,"&gt;0"),0)</f>
        <v>1</v>
      </c>
      <c r="AB41" s="114">
        <f t="shared" si="3"/>
        <v>1</v>
      </c>
      <c r="AC41" s="108" t="s">
        <v>68</v>
      </c>
      <c r="AD41" s="108" t="s">
        <v>199</v>
      </c>
      <c r="AE41" s="113">
        <f t="shared" ref="AE41" si="123">IF(P41="No_existen",5*$AE$10,AF41*$AE$10)</f>
        <v>0.1</v>
      </c>
      <c r="AF41" s="110">
        <f t="shared" ref="AF41" si="124">ROUND(AVERAGEIF(AG41:AG43,"&gt;0"),0)</f>
        <v>1</v>
      </c>
      <c r="AG41" s="114">
        <f t="shared" si="4"/>
        <v>1</v>
      </c>
      <c r="AH41" s="108" t="s">
        <v>70</v>
      </c>
      <c r="AI41" s="108" t="s">
        <v>200</v>
      </c>
      <c r="AJ41" s="113">
        <f t="shared" ref="AJ41" si="125">IF(P41="No_existen",5*$AJ$10,AK41*$AJ$10)</f>
        <v>0.1</v>
      </c>
      <c r="AK41" s="110">
        <f t="shared" ref="AK41" si="126">ROUND(AVERAGEIF(AL41:AL43,"&gt;0"),0)</f>
        <v>1</v>
      </c>
      <c r="AL41" s="114">
        <f t="shared" si="5"/>
        <v>1</v>
      </c>
      <c r="AM41" s="108" t="s">
        <v>81</v>
      </c>
      <c r="AN41" s="110">
        <f t="shared" ref="AN41" si="127">ROUND(AVERAGE(R41,AA41,AF41,AK41),0)</f>
        <v>1</v>
      </c>
      <c r="AO41" s="115" t="str">
        <f t="shared" ref="AO41" si="128">IF(AN41&lt;1.5,"FUERTE",IF(AND(AN41&gt;=1.5,AN41&lt;2.5),"ACEPTABLE",IF(AN41&gt;=5,"INEXISTENTE","DÉBIL")))</f>
        <v>FUERTE</v>
      </c>
      <c r="AP41" s="116">
        <f t="shared" ref="AP41" si="129">IF(O41=0,0,ROUND((O41*AN41),0))</f>
        <v>10</v>
      </c>
      <c r="AQ41" s="117" t="str">
        <f>IF(AP41&gt;=40,"GRAVE", IF(AP41&lt;=3, "LEVE", "MODERADO"))</f>
        <v>MODERADO</v>
      </c>
      <c r="AR41" s="118" t="s">
        <v>201</v>
      </c>
      <c r="AS41" s="118">
        <v>0</v>
      </c>
      <c r="AT41" s="156" t="s">
        <v>74</v>
      </c>
      <c r="AU41" s="118" t="s">
        <v>202</v>
      </c>
      <c r="AV41" s="119">
        <v>44185</v>
      </c>
      <c r="AW41" s="120"/>
      <c r="AX41" s="121"/>
      <c r="AY41" s="121"/>
      <c r="AZ41" s="81"/>
      <c r="BA41" s="81"/>
      <c r="BB41" s="81"/>
      <c r="BC41" s="81"/>
    </row>
    <row r="42" spans="1:55" s="82" customFormat="1" ht="64.5" customHeight="1" x14ac:dyDescent="0.2">
      <c r="A42" s="144"/>
      <c r="B42" s="126"/>
      <c r="C42" s="127"/>
      <c r="D42" s="104"/>
      <c r="E42" s="104"/>
      <c r="F42" s="104"/>
      <c r="G42" s="128"/>
      <c r="H42" s="151"/>
      <c r="I42" s="150"/>
      <c r="J42" s="153"/>
      <c r="K42" s="129"/>
      <c r="L42" s="130"/>
      <c r="M42" s="129"/>
      <c r="N42" s="130"/>
      <c r="O42" s="130"/>
      <c r="P42" s="139"/>
      <c r="Q42" s="109">
        <f t="shared" si="1"/>
        <v>0</v>
      </c>
      <c r="R42" s="110"/>
      <c r="S42" s="110"/>
      <c r="T42" s="112"/>
      <c r="U42" s="147"/>
      <c r="V42" s="131"/>
      <c r="W42" s="146">
        <f t="shared" si="2"/>
        <v>0</v>
      </c>
      <c r="X42" s="112"/>
      <c r="Y42" s="112"/>
      <c r="Z42" s="131"/>
      <c r="AA42" s="110"/>
      <c r="AB42" s="114">
        <f t="shared" si="3"/>
        <v>0</v>
      </c>
      <c r="AC42" s="108"/>
      <c r="AD42" s="108"/>
      <c r="AE42" s="131"/>
      <c r="AF42" s="110"/>
      <c r="AG42" s="114">
        <f t="shared" si="4"/>
        <v>0</v>
      </c>
      <c r="AH42" s="108"/>
      <c r="AI42" s="108"/>
      <c r="AJ42" s="131"/>
      <c r="AK42" s="110"/>
      <c r="AL42" s="114">
        <f t="shared" si="5"/>
        <v>0</v>
      </c>
      <c r="AM42" s="108"/>
      <c r="AN42" s="110"/>
      <c r="AO42" s="115"/>
      <c r="AP42" s="132"/>
      <c r="AQ42" s="133"/>
      <c r="AR42" s="118"/>
      <c r="AS42" s="118"/>
      <c r="AT42" s="156"/>
      <c r="AU42" s="118"/>
      <c r="AV42" s="119"/>
      <c r="AW42" s="120"/>
      <c r="AX42" s="121"/>
      <c r="AY42" s="121"/>
      <c r="AZ42" s="81"/>
      <c r="BA42" s="81"/>
      <c r="BB42" s="81"/>
      <c r="BC42" s="81"/>
    </row>
    <row r="43" spans="1:55" s="82" customFormat="1" ht="64.5" customHeight="1" x14ac:dyDescent="0.2">
      <c r="A43" s="144"/>
      <c r="B43" s="134"/>
      <c r="C43" s="135"/>
      <c r="D43" s="104"/>
      <c r="E43" s="104"/>
      <c r="F43" s="104"/>
      <c r="G43" s="136"/>
      <c r="H43" s="152"/>
      <c r="I43" s="150"/>
      <c r="J43" s="153"/>
      <c r="K43" s="137"/>
      <c r="L43" s="138"/>
      <c r="M43" s="129"/>
      <c r="N43" s="138"/>
      <c r="O43" s="130"/>
      <c r="P43" s="139"/>
      <c r="Q43" s="109">
        <f t="shared" si="1"/>
        <v>0</v>
      </c>
      <c r="R43" s="140"/>
      <c r="S43" s="140"/>
      <c r="T43" s="112"/>
      <c r="U43" s="148"/>
      <c r="V43" s="141"/>
      <c r="W43" s="146">
        <f t="shared" si="2"/>
        <v>0</v>
      </c>
      <c r="X43" s="112"/>
      <c r="Y43" s="112"/>
      <c r="Z43" s="141"/>
      <c r="AA43" s="140"/>
      <c r="AB43" s="114">
        <f t="shared" si="3"/>
        <v>0</v>
      </c>
      <c r="AC43" s="108"/>
      <c r="AD43" s="108"/>
      <c r="AE43" s="141"/>
      <c r="AF43" s="140"/>
      <c r="AG43" s="114">
        <f t="shared" si="4"/>
        <v>0</v>
      </c>
      <c r="AH43" s="108"/>
      <c r="AI43" s="108"/>
      <c r="AJ43" s="141"/>
      <c r="AK43" s="140"/>
      <c r="AL43" s="114">
        <f t="shared" si="5"/>
        <v>0</v>
      </c>
      <c r="AM43" s="108"/>
      <c r="AN43" s="140"/>
      <c r="AO43" s="142"/>
      <c r="AP43" s="132"/>
      <c r="AQ43" s="143"/>
      <c r="AR43" s="118"/>
      <c r="AS43" s="118"/>
      <c r="AT43" s="156"/>
      <c r="AU43" s="118"/>
      <c r="AV43" s="119"/>
      <c r="AW43" s="120"/>
      <c r="AX43" s="121"/>
      <c r="AY43" s="121"/>
      <c r="AZ43" s="81"/>
      <c r="BA43" s="81"/>
      <c r="BB43" s="81"/>
      <c r="BC43" s="81"/>
    </row>
    <row r="44" spans="1:55" s="82" customFormat="1" ht="64.5" customHeight="1" x14ac:dyDescent="0.2">
      <c r="A44" s="144">
        <v>12</v>
      </c>
      <c r="B44" s="102"/>
      <c r="C44" s="103" t="str">
        <f>IF(B44=$B$1048372,$C$1048372,IF(B44=$B$1048373,$C$1048373,IF(B44=$B$1048374,$C$1048374,IF(B44=$B$1048375,$C$1048375,IF(B44=$B$1048376,$C$1048376,IF(B44=$B$1048377,$C$1048377,IF(B44=$B$1048378,$C$1048378,IF(B44=$B$1048379,$C$1048379,IF(B44=$B$1048380,$C$1048380,IF(B44=$B$1048381,$C$1048381,IF(B44=$B$1048384,$C$1048384,IF(B44=$B$1048385,$C$1048385,IF(B44=$B$1048386,$C$1048386,IF(B44=$B$1048387,$C$1048387,IF(B44=$B$1048388,$C$1048388,IF(B44=$B$1048389,$C$1048389,IF(B44=$B$1048390,$C$1048390," ")))))))))))))))))</f>
        <v xml:space="preserve"> </v>
      </c>
      <c r="D44" s="104"/>
      <c r="E44" s="104"/>
      <c r="F44" s="104"/>
      <c r="G44" s="105"/>
      <c r="H44" s="155"/>
      <c r="I44" s="150"/>
      <c r="J44" s="153"/>
      <c r="K44" s="106"/>
      <c r="L44" s="107">
        <f t="shared" ref="L44" si="130">IF(K44="ALTA",5,IF(K44="MEDIO ALTA",4,IF(K44="MEDIA",3,IF(K44="MEDIO BAJA",2,IF(K44="BAJA",1,0)))))</f>
        <v>0</v>
      </c>
      <c r="M44" s="106"/>
      <c r="N44" s="107">
        <f t="shared" ref="N44" si="131">IF(M44="ALTO",5,IF(M44="MEDIO ALTO",4,IF(M44="MEDIO",3,IF(M44="MEDIO BAJO",2,IF(M44="BAJO",1,0)))))</f>
        <v>0</v>
      </c>
      <c r="O44" s="107">
        <f t="shared" si="56"/>
        <v>0</v>
      </c>
      <c r="P44" s="139"/>
      <c r="Q44" s="109">
        <f t="shared" si="1"/>
        <v>0</v>
      </c>
      <c r="R44" s="111" t="e">
        <f t="shared" si="57"/>
        <v>#DIV/0!</v>
      </c>
      <c r="S44" s="111" t="e">
        <f t="shared" ref="S44" si="132">R44*0.6</f>
        <v>#DIV/0!</v>
      </c>
      <c r="T44" s="112"/>
      <c r="U44" s="145" t="e">
        <f t="shared" ref="U44" si="133">IF(P44="No_existen",5*$U$10,V44*$U$10)</f>
        <v>#DIV/0!</v>
      </c>
      <c r="V44" s="113" t="e">
        <f>ROUND(AVERAGEIF(W44:W46,"&gt;0"),0)</f>
        <v>#DIV/0!</v>
      </c>
      <c r="W44" s="146">
        <f t="shared" si="2"/>
        <v>0</v>
      </c>
      <c r="X44" s="112"/>
      <c r="Y44" s="112"/>
      <c r="Z44" s="113" t="e">
        <f t="shared" ref="Z44" si="134">IF(P44="No_existen",5*$Z$10,AA44*$Z$10)</f>
        <v>#DIV/0!</v>
      </c>
      <c r="AA44" s="110" t="e">
        <f t="shared" ref="AA44" si="135">ROUND(AVERAGEIF(AB44:AB46,"&gt;0"),0)</f>
        <v>#DIV/0!</v>
      </c>
      <c r="AB44" s="114">
        <f t="shared" si="3"/>
        <v>0</v>
      </c>
      <c r="AC44" s="108"/>
      <c r="AD44" s="108"/>
      <c r="AE44" s="113" t="e">
        <f t="shared" ref="AE44" si="136">IF(P44="No_existen",5*$AE$10,AF44*$AE$10)</f>
        <v>#DIV/0!</v>
      </c>
      <c r="AF44" s="110" t="e">
        <f t="shared" ref="AF44" si="137">ROUND(AVERAGEIF(AG44:AG46,"&gt;0"),0)</f>
        <v>#DIV/0!</v>
      </c>
      <c r="AG44" s="114">
        <f t="shared" si="4"/>
        <v>0</v>
      </c>
      <c r="AH44" s="108"/>
      <c r="AI44" s="108"/>
      <c r="AJ44" s="113" t="e">
        <f t="shared" ref="AJ44" si="138">IF(P44="No_existen",5*$AJ$10,AK44*$AJ$10)</f>
        <v>#DIV/0!</v>
      </c>
      <c r="AK44" s="110" t="e">
        <f t="shared" ref="AK44" si="139">ROUND(AVERAGEIF(AL44:AL46,"&gt;0"),0)</f>
        <v>#DIV/0!</v>
      </c>
      <c r="AL44" s="114">
        <f t="shared" si="5"/>
        <v>0</v>
      </c>
      <c r="AM44" s="108"/>
      <c r="AN44" s="110" t="e">
        <f t="shared" ref="AN44" si="140">ROUND(AVERAGE(R44,AA44,AF44,AK44),0)</f>
        <v>#DIV/0!</v>
      </c>
      <c r="AO44" s="115" t="e">
        <f t="shared" ref="AO44" si="141">IF(AN44&lt;1.5,"FUERTE",IF(AND(AN44&gt;=1.5,AN44&lt;2.5),"ACEPTABLE",IF(AN44&gt;=5,"INEXISTENTE","DÉBIL")))</f>
        <v>#DIV/0!</v>
      </c>
      <c r="AP44" s="116">
        <f t="shared" ref="AP44" si="142">IF(O44=0,0,ROUND((O44*AN44),0))</f>
        <v>0</v>
      </c>
      <c r="AQ44" s="117" t="str">
        <f>IF(AP44&gt;=40,"GRAVE", IF(AP44&lt;=3, "LEVE", "MODERADO"))</f>
        <v>LEVE</v>
      </c>
      <c r="AR44" s="157"/>
      <c r="AS44" s="157"/>
      <c r="AT44" s="156"/>
      <c r="AU44" s="118"/>
      <c r="AV44" s="119"/>
      <c r="AW44" s="120"/>
      <c r="AX44" s="121"/>
      <c r="AY44" s="121"/>
      <c r="AZ44" s="81"/>
      <c r="BA44" s="81"/>
      <c r="BB44" s="81"/>
      <c r="BC44" s="81"/>
    </row>
    <row r="45" spans="1:55" s="82" customFormat="1" ht="64.5" customHeight="1" x14ac:dyDescent="0.2">
      <c r="A45" s="144"/>
      <c r="B45" s="126"/>
      <c r="C45" s="127"/>
      <c r="D45" s="104"/>
      <c r="E45" s="104"/>
      <c r="F45" s="104"/>
      <c r="G45" s="128"/>
      <c r="H45" s="151"/>
      <c r="I45" s="150"/>
      <c r="J45" s="153"/>
      <c r="K45" s="129"/>
      <c r="L45" s="130"/>
      <c r="M45" s="129"/>
      <c r="N45" s="130"/>
      <c r="O45" s="130"/>
      <c r="P45" s="139"/>
      <c r="Q45" s="109">
        <f t="shared" si="1"/>
        <v>0</v>
      </c>
      <c r="R45" s="110"/>
      <c r="S45" s="110"/>
      <c r="T45" s="112"/>
      <c r="U45" s="147"/>
      <c r="V45" s="131"/>
      <c r="W45" s="146">
        <f t="shared" si="2"/>
        <v>0</v>
      </c>
      <c r="X45" s="112"/>
      <c r="Y45" s="112"/>
      <c r="Z45" s="131"/>
      <c r="AA45" s="110"/>
      <c r="AB45" s="114">
        <f t="shared" si="3"/>
        <v>0</v>
      </c>
      <c r="AC45" s="108"/>
      <c r="AD45" s="108"/>
      <c r="AE45" s="131"/>
      <c r="AF45" s="110"/>
      <c r="AG45" s="114">
        <f t="shared" si="4"/>
        <v>0</v>
      </c>
      <c r="AH45" s="108"/>
      <c r="AI45" s="108"/>
      <c r="AJ45" s="131"/>
      <c r="AK45" s="110"/>
      <c r="AL45" s="114">
        <f t="shared" si="5"/>
        <v>0</v>
      </c>
      <c r="AM45" s="108"/>
      <c r="AN45" s="110"/>
      <c r="AO45" s="115"/>
      <c r="AP45" s="132"/>
      <c r="AQ45" s="133"/>
      <c r="AR45" s="158"/>
      <c r="AS45" s="158"/>
      <c r="AT45" s="156"/>
      <c r="AU45" s="118"/>
      <c r="AV45" s="119"/>
      <c r="AW45" s="120"/>
      <c r="AX45" s="121"/>
      <c r="AY45" s="121"/>
      <c r="AZ45" s="81"/>
      <c r="BA45" s="81"/>
      <c r="BB45" s="81"/>
      <c r="BC45" s="81"/>
    </row>
    <row r="46" spans="1:55" s="82" customFormat="1" ht="64.5" customHeight="1" x14ac:dyDescent="0.2">
      <c r="A46" s="144"/>
      <c r="B46" s="134"/>
      <c r="C46" s="135"/>
      <c r="D46" s="104"/>
      <c r="E46" s="104"/>
      <c r="F46" s="104"/>
      <c r="G46" s="136"/>
      <c r="H46" s="152"/>
      <c r="I46" s="150"/>
      <c r="J46" s="153"/>
      <c r="K46" s="137"/>
      <c r="L46" s="138"/>
      <c r="M46" s="129"/>
      <c r="N46" s="138"/>
      <c r="O46" s="130"/>
      <c r="P46" s="139"/>
      <c r="Q46" s="109">
        <f t="shared" si="1"/>
        <v>0</v>
      </c>
      <c r="R46" s="140"/>
      <c r="S46" s="140"/>
      <c r="T46" s="112"/>
      <c r="U46" s="148"/>
      <c r="V46" s="141"/>
      <c r="W46" s="146">
        <f t="shared" si="2"/>
        <v>0</v>
      </c>
      <c r="X46" s="112"/>
      <c r="Y46" s="112"/>
      <c r="Z46" s="141"/>
      <c r="AA46" s="140"/>
      <c r="AB46" s="114">
        <f t="shared" si="3"/>
        <v>0</v>
      </c>
      <c r="AC46" s="108"/>
      <c r="AD46" s="108"/>
      <c r="AE46" s="141"/>
      <c r="AF46" s="140"/>
      <c r="AG46" s="114">
        <f t="shared" si="4"/>
        <v>0</v>
      </c>
      <c r="AH46" s="108"/>
      <c r="AI46" s="108"/>
      <c r="AJ46" s="141"/>
      <c r="AK46" s="140"/>
      <c r="AL46" s="114">
        <f t="shared" si="5"/>
        <v>0</v>
      </c>
      <c r="AM46" s="108"/>
      <c r="AN46" s="140"/>
      <c r="AO46" s="142"/>
      <c r="AP46" s="132"/>
      <c r="AQ46" s="143"/>
      <c r="AR46" s="159"/>
      <c r="AS46" s="159"/>
      <c r="AT46" s="156"/>
      <c r="AU46" s="118"/>
      <c r="AV46" s="119"/>
      <c r="AW46" s="120"/>
      <c r="AX46" s="121"/>
      <c r="AY46" s="121"/>
      <c r="AZ46" s="81"/>
      <c r="BA46" s="81"/>
      <c r="BB46" s="81"/>
      <c r="BC46" s="81"/>
    </row>
    <row r="47" spans="1:55" s="82" customFormat="1" ht="64.5" customHeight="1" x14ac:dyDescent="0.2">
      <c r="A47" s="144">
        <v>13</v>
      </c>
      <c r="B47" s="102"/>
      <c r="C47" s="103" t="str">
        <f>IF(B47=$B$1048372,$C$1048372,IF(B47=$B$1048373,$C$1048373,IF(B47=$B$1048374,$C$1048374,IF(B47=$B$1048375,$C$1048375,IF(B47=$B$1048376,$C$1048376,IF(B47=$B$1048377,$C$1048377,IF(B47=$B$1048378,$C$1048378,IF(B47=$B$1048379,$C$1048379,IF(B47=$B$1048380,$C$1048380,IF(B47=$B$1048381,$C$1048381,IF(B47=$B$1048384,$C$1048384,IF(B47=$B$1048385,$C$1048385,IF(B47=$B$1048386,$C$1048386,IF(B47=$B$1048387,$C$1048387,IF(B47=$B$1048388,$C$1048388,IF(B47=$B$1048389,$C$1048389,IF(B47=$B$1048390,$C$1048390," ")))))))))))))))))</f>
        <v xml:space="preserve"> </v>
      </c>
      <c r="D47" s="104"/>
      <c r="E47" s="104"/>
      <c r="F47" s="104"/>
      <c r="G47" s="105"/>
      <c r="H47" s="160"/>
      <c r="I47" s="161"/>
      <c r="J47" s="153"/>
      <c r="K47" s="106"/>
      <c r="L47" s="107">
        <f t="shared" ref="L47" si="143">IF(K47="ALTA",5,IF(K47="MEDIO ALTA",4,IF(K47="MEDIA",3,IF(K47="MEDIO BAJA",2,IF(K47="BAJA",1,0)))))</f>
        <v>0</v>
      </c>
      <c r="M47" s="106"/>
      <c r="N47" s="107">
        <f t="shared" ref="N47" si="144">IF(M47="ALTO",5,IF(M47="MEDIO ALTO",4,IF(M47="MEDIO",3,IF(M47="MEDIO BAJO",2,IF(M47="BAJO",1,0)))))</f>
        <v>0</v>
      </c>
      <c r="O47" s="107">
        <f t="shared" si="56"/>
        <v>0</v>
      </c>
      <c r="P47" s="139"/>
      <c r="Q47" s="109">
        <f t="shared" si="1"/>
        <v>0</v>
      </c>
      <c r="R47" s="111" t="e">
        <f t="shared" si="57"/>
        <v>#DIV/0!</v>
      </c>
      <c r="S47" s="111" t="e">
        <f t="shared" ref="S47" si="145">R47*0.6</f>
        <v>#DIV/0!</v>
      </c>
      <c r="T47" s="112"/>
      <c r="U47" s="145" t="e">
        <f t="shared" ref="U47" si="146">IF(P47="No_existen",5*$U$10,V47*$U$10)</f>
        <v>#DIV/0!</v>
      </c>
      <c r="V47" s="113" t="e">
        <f>ROUND(AVERAGEIF(W47:W49,"&gt;0"),0)</f>
        <v>#DIV/0!</v>
      </c>
      <c r="W47" s="146">
        <f t="shared" si="2"/>
        <v>0</v>
      </c>
      <c r="X47" s="112"/>
      <c r="Y47" s="112"/>
      <c r="Z47" s="113" t="e">
        <f t="shared" ref="Z47" si="147">IF(P47="No_existen",5*$Z$10,AA47*$Z$10)</f>
        <v>#DIV/0!</v>
      </c>
      <c r="AA47" s="110" t="e">
        <f t="shared" ref="AA47" si="148">ROUND(AVERAGEIF(AB47:AB49,"&gt;0"),0)</f>
        <v>#DIV/0!</v>
      </c>
      <c r="AB47" s="114">
        <f t="shared" si="3"/>
        <v>0</v>
      </c>
      <c r="AC47" s="108"/>
      <c r="AD47" s="108"/>
      <c r="AE47" s="113" t="e">
        <f t="shared" ref="AE47" si="149">IF(P47="No_existen",5*$AE$10,AF47*$AE$10)</f>
        <v>#DIV/0!</v>
      </c>
      <c r="AF47" s="110" t="e">
        <f t="shared" ref="AF47" si="150">ROUND(AVERAGEIF(AG47:AG49,"&gt;0"),0)</f>
        <v>#DIV/0!</v>
      </c>
      <c r="AG47" s="114">
        <f t="shared" si="4"/>
        <v>0</v>
      </c>
      <c r="AH47" s="108"/>
      <c r="AI47" s="108"/>
      <c r="AJ47" s="113" t="e">
        <f t="shared" ref="AJ47" si="151">IF(P47="No_existen",5*$AJ$10,AK47*$AJ$10)</f>
        <v>#DIV/0!</v>
      </c>
      <c r="AK47" s="110" t="e">
        <f t="shared" ref="AK47" si="152">ROUND(AVERAGEIF(AL47:AL49,"&gt;0"),0)</f>
        <v>#DIV/0!</v>
      </c>
      <c r="AL47" s="114">
        <f t="shared" si="5"/>
        <v>0</v>
      </c>
      <c r="AM47" s="108"/>
      <c r="AN47" s="110" t="e">
        <f t="shared" ref="AN47" si="153">ROUND(AVERAGE(R47,AA47,AF47,AK47),0)</f>
        <v>#DIV/0!</v>
      </c>
      <c r="AO47" s="115" t="e">
        <f t="shared" ref="AO47" si="154">IF(AN47&lt;1.5,"FUERTE",IF(AND(AN47&gt;=1.5,AN47&lt;2.5),"ACEPTABLE",IF(AN47&gt;=5,"INEXISTENTE","DÉBIL")))</f>
        <v>#DIV/0!</v>
      </c>
      <c r="AP47" s="116">
        <f t="shared" ref="AP47" si="155">IF(O47=0,0,ROUND((O47*AN47),0))</f>
        <v>0</v>
      </c>
      <c r="AQ47" s="117" t="str">
        <f>IF(AP47&gt;=40,"GRAVE", IF(AP47&lt;=3, "LEVE", "MODERADO"))</f>
        <v>LEVE</v>
      </c>
      <c r="AR47" s="157"/>
      <c r="AS47" s="157"/>
      <c r="AT47" s="156"/>
      <c r="AU47" s="118"/>
      <c r="AV47" s="119"/>
      <c r="AW47" s="120"/>
      <c r="AX47" s="121"/>
      <c r="AY47" s="121"/>
      <c r="AZ47" s="81"/>
      <c r="BA47" s="81"/>
      <c r="BB47" s="81"/>
      <c r="BC47" s="81"/>
    </row>
    <row r="48" spans="1:55" s="82" customFormat="1" ht="64.5" customHeight="1" x14ac:dyDescent="0.2">
      <c r="A48" s="144"/>
      <c r="B48" s="126"/>
      <c r="C48" s="127"/>
      <c r="D48" s="104"/>
      <c r="E48" s="104"/>
      <c r="F48" s="104"/>
      <c r="G48" s="128"/>
      <c r="H48" s="162"/>
      <c r="I48" s="161"/>
      <c r="J48" s="153"/>
      <c r="K48" s="129"/>
      <c r="L48" s="130"/>
      <c r="M48" s="129"/>
      <c r="N48" s="130"/>
      <c r="O48" s="130"/>
      <c r="P48" s="139"/>
      <c r="Q48" s="109">
        <f t="shared" si="1"/>
        <v>0</v>
      </c>
      <c r="R48" s="110"/>
      <c r="S48" s="110"/>
      <c r="T48" s="112"/>
      <c r="U48" s="147"/>
      <c r="V48" s="131"/>
      <c r="W48" s="146">
        <f t="shared" si="2"/>
        <v>0</v>
      </c>
      <c r="X48" s="112"/>
      <c r="Y48" s="112"/>
      <c r="Z48" s="131"/>
      <c r="AA48" s="110"/>
      <c r="AB48" s="114">
        <f t="shared" si="3"/>
        <v>0</v>
      </c>
      <c r="AC48" s="108"/>
      <c r="AD48" s="108"/>
      <c r="AE48" s="131"/>
      <c r="AF48" s="110"/>
      <c r="AG48" s="114">
        <f t="shared" si="4"/>
        <v>0</v>
      </c>
      <c r="AH48" s="108"/>
      <c r="AI48" s="108"/>
      <c r="AJ48" s="131"/>
      <c r="AK48" s="110"/>
      <c r="AL48" s="114">
        <f t="shared" si="5"/>
        <v>0</v>
      </c>
      <c r="AM48" s="108"/>
      <c r="AN48" s="110"/>
      <c r="AO48" s="115"/>
      <c r="AP48" s="132"/>
      <c r="AQ48" s="133"/>
      <c r="AR48" s="158"/>
      <c r="AS48" s="158"/>
      <c r="AT48" s="156"/>
      <c r="AU48" s="118"/>
      <c r="AV48" s="119"/>
      <c r="AW48" s="120"/>
      <c r="AX48" s="121"/>
      <c r="AY48" s="121"/>
      <c r="AZ48" s="81"/>
      <c r="BA48" s="81"/>
      <c r="BB48" s="81"/>
      <c r="BC48" s="81"/>
    </row>
    <row r="49" spans="1:55" s="82" customFormat="1" ht="64.5" customHeight="1" x14ac:dyDescent="0.2">
      <c r="A49" s="144"/>
      <c r="B49" s="134"/>
      <c r="C49" s="135"/>
      <c r="D49" s="104"/>
      <c r="E49" s="104"/>
      <c r="F49" s="104"/>
      <c r="G49" s="136"/>
      <c r="H49" s="163"/>
      <c r="I49" s="161"/>
      <c r="J49" s="153"/>
      <c r="K49" s="137"/>
      <c r="L49" s="138"/>
      <c r="M49" s="129"/>
      <c r="N49" s="138"/>
      <c r="O49" s="130"/>
      <c r="P49" s="139"/>
      <c r="Q49" s="109">
        <f t="shared" si="1"/>
        <v>0</v>
      </c>
      <c r="R49" s="140"/>
      <c r="S49" s="140"/>
      <c r="T49" s="112"/>
      <c r="U49" s="148"/>
      <c r="V49" s="141"/>
      <c r="W49" s="146">
        <f t="shared" si="2"/>
        <v>0</v>
      </c>
      <c r="X49" s="112"/>
      <c r="Y49" s="112"/>
      <c r="Z49" s="141"/>
      <c r="AA49" s="140"/>
      <c r="AB49" s="114">
        <f t="shared" si="3"/>
        <v>0</v>
      </c>
      <c r="AC49" s="108"/>
      <c r="AD49" s="108"/>
      <c r="AE49" s="141"/>
      <c r="AF49" s="140"/>
      <c r="AG49" s="114">
        <f t="shared" si="4"/>
        <v>0</v>
      </c>
      <c r="AH49" s="108"/>
      <c r="AI49" s="108"/>
      <c r="AJ49" s="141"/>
      <c r="AK49" s="140"/>
      <c r="AL49" s="114">
        <f t="shared" si="5"/>
        <v>0</v>
      </c>
      <c r="AM49" s="108"/>
      <c r="AN49" s="140"/>
      <c r="AO49" s="142"/>
      <c r="AP49" s="132"/>
      <c r="AQ49" s="143"/>
      <c r="AR49" s="159"/>
      <c r="AS49" s="159"/>
      <c r="AT49" s="156"/>
      <c r="AU49" s="118"/>
      <c r="AV49" s="119"/>
      <c r="AW49" s="120"/>
      <c r="AX49" s="121"/>
      <c r="AY49" s="121"/>
      <c r="AZ49" s="81"/>
      <c r="BA49" s="81"/>
      <c r="BB49" s="81"/>
      <c r="BC49" s="81"/>
    </row>
    <row r="50" spans="1:55" s="82" customFormat="1" ht="64.5" customHeight="1" x14ac:dyDescent="0.2">
      <c r="A50" s="144">
        <v>14</v>
      </c>
      <c r="B50" s="102"/>
      <c r="C50" s="103" t="str">
        <f>IF(B50=$B$1048372,$C$1048372,IF(B50=$B$1048373,$C$1048373,IF(B50=$B$1048374,$C$1048374,IF(B50=$B$1048375,$C$1048375,IF(B50=$B$1048376,$C$1048376,IF(B50=$B$1048377,$C$1048377,IF(B50=$B$1048378,$C$1048378,IF(B50=$B$1048379,$C$1048379,IF(B50=$B$1048380,$C$1048380,IF(B50=$B$1048381,$C$1048381,IF(B50=$B$1048384,$C$1048384,IF(B50=$B$1048385,$C$1048385,IF(B50=$B$1048386,$C$1048386,IF(B50=$B$1048387,$C$1048387,IF(B50=$B$1048388,$C$1048388,IF(B50=$B$1048389,$C$1048389,IF(B50=$B$1048390,$C$1048390," ")))))))))))))))))</f>
        <v xml:space="preserve"> </v>
      </c>
      <c r="D50" s="104"/>
      <c r="E50" s="104"/>
      <c r="F50" s="104"/>
      <c r="G50" s="105"/>
      <c r="H50" s="155"/>
      <c r="I50" s="150"/>
      <c r="J50" s="153"/>
      <c r="K50" s="106"/>
      <c r="L50" s="107">
        <f t="shared" ref="L50" si="156">IF(K50="ALTA",5,IF(K50="MEDIO ALTA",4,IF(K50="MEDIA",3,IF(K50="MEDIO BAJA",2,IF(K50="BAJA",1,0)))))</f>
        <v>0</v>
      </c>
      <c r="M50" s="106"/>
      <c r="N50" s="107">
        <f t="shared" ref="N50" si="157">IF(M50="ALTO",5,IF(M50="MEDIO ALTO",4,IF(M50="MEDIO",3,IF(M50="MEDIO BAJO",2,IF(M50="BAJO",1,0)))))</f>
        <v>0</v>
      </c>
      <c r="O50" s="107">
        <f t="shared" si="56"/>
        <v>0</v>
      </c>
      <c r="P50" s="139"/>
      <c r="Q50" s="109">
        <f t="shared" si="1"/>
        <v>0</v>
      </c>
      <c r="R50" s="111" t="e">
        <f t="shared" si="57"/>
        <v>#DIV/0!</v>
      </c>
      <c r="S50" s="111" t="e">
        <f t="shared" ref="S50" si="158">R50*0.6</f>
        <v>#DIV/0!</v>
      </c>
      <c r="T50" s="112"/>
      <c r="U50" s="145"/>
      <c r="V50" s="113"/>
      <c r="W50" s="146">
        <f t="shared" si="2"/>
        <v>0</v>
      </c>
      <c r="X50" s="112"/>
      <c r="Y50" s="112"/>
      <c r="Z50" s="113" t="e">
        <f t="shared" ref="Z50" si="159">IF(P50="No_existen",5*$Z$10,AA50*$Z$10)</f>
        <v>#DIV/0!</v>
      </c>
      <c r="AA50" s="110" t="e">
        <f t="shared" ref="AA50" si="160">ROUND(AVERAGEIF(AB50:AB52,"&gt;0"),0)</f>
        <v>#DIV/0!</v>
      </c>
      <c r="AB50" s="114">
        <f t="shared" si="3"/>
        <v>0</v>
      </c>
      <c r="AC50" s="108"/>
      <c r="AD50" s="108"/>
      <c r="AE50" s="113" t="e">
        <f t="shared" ref="AE50" si="161">IF(P50="No_existen",5*$AE$10,AF50*$AE$10)</f>
        <v>#DIV/0!</v>
      </c>
      <c r="AF50" s="110" t="e">
        <f t="shared" ref="AF50" si="162">ROUND(AVERAGEIF(AG50:AG52,"&gt;0"),0)</f>
        <v>#DIV/0!</v>
      </c>
      <c r="AG50" s="114">
        <f t="shared" si="4"/>
        <v>0</v>
      </c>
      <c r="AH50" s="108"/>
      <c r="AI50" s="108"/>
      <c r="AJ50" s="113" t="e">
        <f t="shared" ref="AJ50" si="163">IF(P50="No_existen",5*$AJ$10,AK50*$AJ$10)</f>
        <v>#DIV/0!</v>
      </c>
      <c r="AK50" s="110" t="e">
        <f t="shared" ref="AK50" si="164">ROUND(AVERAGEIF(AL50:AL52,"&gt;0"),0)</f>
        <v>#DIV/0!</v>
      </c>
      <c r="AL50" s="114">
        <f t="shared" si="5"/>
        <v>0</v>
      </c>
      <c r="AM50" s="108"/>
      <c r="AN50" s="110" t="e">
        <f t="shared" ref="AN50" si="165">ROUND(AVERAGE(R50,AA50,AF50,AK50),0)</f>
        <v>#DIV/0!</v>
      </c>
      <c r="AO50" s="115" t="e">
        <f t="shared" ref="AO50" si="166">IF(AN50&lt;1.5,"FUERTE",IF(AND(AN50&gt;=1.5,AN50&lt;2.5),"ACEPTABLE",IF(AN50&gt;=5,"INEXISTENTE","DÉBIL")))</f>
        <v>#DIV/0!</v>
      </c>
      <c r="AP50" s="116">
        <f t="shared" ref="AP50" si="167">IF(O50=0,0,ROUND((O50*AN50),0))</f>
        <v>0</v>
      </c>
      <c r="AQ50" s="117" t="str">
        <f>IF(AP50&gt;=40,"GRAVE", IF(AP50&lt;=3, "LEVE", "MODERADO"))</f>
        <v>LEVE</v>
      </c>
      <c r="AR50" s="157"/>
      <c r="AS50" s="157"/>
      <c r="AT50" s="156"/>
      <c r="AU50" s="118"/>
      <c r="AV50" s="119"/>
      <c r="AW50" s="120"/>
      <c r="AX50" s="121"/>
      <c r="AY50" s="121"/>
      <c r="AZ50" s="81"/>
      <c r="BA50" s="81"/>
      <c r="BB50" s="81"/>
      <c r="BC50" s="81"/>
    </row>
    <row r="51" spans="1:55" s="82" customFormat="1" ht="64.5" customHeight="1" x14ac:dyDescent="0.2">
      <c r="A51" s="144"/>
      <c r="B51" s="126"/>
      <c r="C51" s="127"/>
      <c r="D51" s="104"/>
      <c r="E51" s="104"/>
      <c r="F51" s="104"/>
      <c r="G51" s="128"/>
      <c r="H51" s="151"/>
      <c r="I51" s="150"/>
      <c r="J51" s="153"/>
      <c r="K51" s="129"/>
      <c r="L51" s="130"/>
      <c r="M51" s="129"/>
      <c r="N51" s="130"/>
      <c r="O51" s="130"/>
      <c r="P51" s="139"/>
      <c r="Q51" s="109">
        <f t="shared" si="1"/>
        <v>0</v>
      </c>
      <c r="R51" s="110"/>
      <c r="S51" s="110"/>
      <c r="T51" s="112"/>
      <c r="U51" s="147"/>
      <c r="V51" s="131"/>
      <c r="W51" s="146">
        <f t="shared" si="2"/>
        <v>0</v>
      </c>
      <c r="X51" s="112"/>
      <c r="Y51" s="112"/>
      <c r="Z51" s="131"/>
      <c r="AA51" s="110"/>
      <c r="AB51" s="114">
        <f t="shared" si="3"/>
        <v>0</v>
      </c>
      <c r="AC51" s="108"/>
      <c r="AD51" s="108"/>
      <c r="AE51" s="131"/>
      <c r="AF51" s="110"/>
      <c r="AG51" s="114">
        <f t="shared" si="4"/>
        <v>0</v>
      </c>
      <c r="AH51" s="108"/>
      <c r="AI51" s="108"/>
      <c r="AJ51" s="131"/>
      <c r="AK51" s="110"/>
      <c r="AL51" s="114">
        <f t="shared" si="5"/>
        <v>0</v>
      </c>
      <c r="AM51" s="108"/>
      <c r="AN51" s="110"/>
      <c r="AO51" s="115"/>
      <c r="AP51" s="132"/>
      <c r="AQ51" s="133"/>
      <c r="AR51" s="158"/>
      <c r="AS51" s="158"/>
      <c r="AT51" s="156"/>
      <c r="AU51" s="118"/>
      <c r="AV51" s="119"/>
      <c r="AW51" s="120"/>
      <c r="AX51" s="121"/>
      <c r="AY51" s="121"/>
      <c r="AZ51" s="81"/>
      <c r="BA51" s="81"/>
      <c r="BB51" s="81"/>
      <c r="BC51" s="81"/>
    </row>
    <row r="52" spans="1:55" s="82" customFormat="1" ht="64.5" customHeight="1" x14ac:dyDescent="0.2">
      <c r="A52" s="144"/>
      <c r="B52" s="134"/>
      <c r="C52" s="135"/>
      <c r="D52" s="104"/>
      <c r="E52" s="104"/>
      <c r="F52" s="104"/>
      <c r="G52" s="136"/>
      <c r="H52" s="152"/>
      <c r="I52" s="150"/>
      <c r="J52" s="153"/>
      <c r="K52" s="137"/>
      <c r="L52" s="138"/>
      <c r="M52" s="129"/>
      <c r="N52" s="138"/>
      <c r="O52" s="130"/>
      <c r="P52" s="139"/>
      <c r="Q52" s="109">
        <f t="shared" si="1"/>
        <v>0</v>
      </c>
      <c r="R52" s="140"/>
      <c r="S52" s="140"/>
      <c r="T52" s="112"/>
      <c r="U52" s="148"/>
      <c r="V52" s="141"/>
      <c r="W52" s="146">
        <f t="shared" si="2"/>
        <v>0</v>
      </c>
      <c r="X52" s="112"/>
      <c r="Y52" s="112"/>
      <c r="Z52" s="141"/>
      <c r="AA52" s="140"/>
      <c r="AB52" s="114">
        <f t="shared" si="3"/>
        <v>0</v>
      </c>
      <c r="AC52" s="108"/>
      <c r="AD52" s="108"/>
      <c r="AE52" s="141"/>
      <c r="AF52" s="140"/>
      <c r="AG52" s="114">
        <f t="shared" si="4"/>
        <v>0</v>
      </c>
      <c r="AH52" s="108"/>
      <c r="AI52" s="108"/>
      <c r="AJ52" s="141"/>
      <c r="AK52" s="140"/>
      <c r="AL52" s="114">
        <f t="shared" si="5"/>
        <v>0</v>
      </c>
      <c r="AM52" s="108"/>
      <c r="AN52" s="140"/>
      <c r="AO52" s="142"/>
      <c r="AP52" s="132"/>
      <c r="AQ52" s="143"/>
      <c r="AR52" s="159"/>
      <c r="AS52" s="159"/>
      <c r="AT52" s="156"/>
      <c r="AU52" s="118"/>
      <c r="AV52" s="119"/>
      <c r="AW52" s="120"/>
      <c r="AX52" s="121"/>
      <c r="AY52" s="121"/>
      <c r="AZ52" s="81"/>
      <c r="BA52" s="81"/>
      <c r="BB52" s="81"/>
      <c r="BC52" s="81"/>
    </row>
    <row r="53" spans="1:55" s="82" customFormat="1" ht="64.5" customHeight="1" x14ac:dyDescent="0.2">
      <c r="A53" s="144">
        <v>15</v>
      </c>
      <c r="B53" s="102"/>
      <c r="C53" s="103" t="str">
        <f>IF(B53=$B$1048372,$C$1048372,IF(B53=$B$1048373,$C$1048373,IF(B53=$B$1048374,$C$1048374,IF(B53=$B$1048375,$C$1048375,IF(B53=$B$1048376,$C$1048376,IF(B53=$B$1048377,$C$1048377,IF(B53=$B$1048378,$C$1048378,IF(B53=$B$1048379,$C$1048379,IF(B53=$B$1048380,$C$1048380,IF(B53=$B$1048381,$C$1048381,IF(B53=$B$1048384,$C$1048384,IF(B53=$B$1048385,$C$1048385,IF(B53=$B$1048386,$C$1048386,IF(B53=$B$1048387,$C$1048387,IF(B53=$B$1048388,$C$1048388,IF(B53=$B$1048389,$C$1048389,IF(B53=$B$1048390,$C$1048390," ")))))))))))))))))</f>
        <v xml:space="preserve"> </v>
      </c>
      <c r="D53" s="104"/>
      <c r="E53" s="104"/>
      <c r="F53" s="104"/>
      <c r="G53" s="105"/>
      <c r="H53" s="155"/>
      <c r="I53" s="150"/>
      <c r="J53" s="153"/>
      <c r="K53" s="106"/>
      <c r="L53" s="107">
        <f t="shared" ref="L53" si="168">IF(K53="ALTA",5,IF(K53="MEDIO ALTA",4,IF(K53="MEDIA",3,IF(K53="MEDIO BAJA",2,IF(K53="BAJA",1,0)))))</f>
        <v>0</v>
      </c>
      <c r="M53" s="106"/>
      <c r="N53" s="107">
        <f t="shared" ref="N53" si="169">IF(M53="ALTO",5,IF(M53="MEDIO ALTO",4,IF(M53="MEDIO",3,IF(M53="MEDIO BAJO",2,IF(M53="BAJO",1,0)))))</f>
        <v>0</v>
      </c>
      <c r="O53" s="107">
        <f t="shared" si="56"/>
        <v>0</v>
      </c>
      <c r="P53" s="139"/>
      <c r="Q53" s="109">
        <f t="shared" si="1"/>
        <v>0</v>
      </c>
      <c r="R53" s="111" t="e">
        <f t="shared" si="57"/>
        <v>#DIV/0!</v>
      </c>
      <c r="S53" s="111" t="e">
        <f t="shared" ref="S53" si="170">R53*0.6</f>
        <v>#DIV/0!</v>
      </c>
      <c r="T53" s="112"/>
      <c r="U53" s="145" t="e">
        <f t="shared" ref="U53" si="171">IF(P53="No_existen",5*$U$10,V53*$U$10)</f>
        <v>#DIV/0!</v>
      </c>
      <c r="V53" s="113" t="e">
        <f>ROUND(AVERAGEIF(W53:W55,"&gt;0"),0)</f>
        <v>#DIV/0!</v>
      </c>
      <c r="W53" s="146">
        <f t="shared" si="2"/>
        <v>0</v>
      </c>
      <c r="X53" s="112"/>
      <c r="Y53" s="112"/>
      <c r="Z53" s="113" t="e">
        <f t="shared" ref="Z53" si="172">IF(P53="No_existen",5*$Z$10,AA53*$Z$10)</f>
        <v>#DIV/0!</v>
      </c>
      <c r="AA53" s="110" t="e">
        <f t="shared" ref="AA53" si="173">ROUND(AVERAGEIF(AB53:AB55,"&gt;0"),0)</f>
        <v>#DIV/0!</v>
      </c>
      <c r="AB53" s="114">
        <f t="shared" si="3"/>
        <v>0</v>
      </c>
      <c r="AC53" s="108"/>
      <c r="AD53" s="108"/>
      <c r="AE53" s="113" t="e">
        <f t="shared" ref="AE53" si="174">IF(P53="No_existen",5*$AE$10,AF53*$AE$10)</f>
        <v>#DIV/0!</v>
      </c>
      <c r="AF53" s="110" t="e">
        <f t="shared" ref="AF53" si="175">ROUND(AVERAGEIF(AG53:AG55,"&gt;0"),0)</f>
        <v>#DIV/0!</v>
      </c>
      <c r="AG53" s="114">
        <f t="shared" si="4"/>
        <v>0</v>
      </c>
      <c r="AH53" s="108"/>
      <c r="AI53" s="108"/>
      <c r="AJ53" s="113" t="e">
        <f t="shared" ref="AJ53" si="176">IF(P53="No_existen",5*$AJ$10,AK53*$AJ$10)</f>
        <v>#DIV/0!</v>
      </c>
      <c r="AK53" s="110" t="e">
        <f t="shared" ref="AK53" si="177">ROUND(AVERAGEIF(AL53:AL55,"&gt;0"),0)</f>
        <v>#DIV/0!</v>
      </c>
      <c r="AL53" s="114">
        <f t="shared" si="5"/>
        <v>0</v>
      </c>
      <c r="AM53" s="108"/>
      <c r="AN53" s="110" t="e">
        <f t="shared" ref="AN53" si="178">ROUND(AVERAGE(R53,AA53,AF53,AK53),0)</f>
        <v>#DIV/0!</v>
      </c>
      <c r="AO53" s="115" t="e">
        <f t="shared" ref="AO53" si="179">IF(AN53&lt;1.5,"FUERTE",IF(AND(AN53&gt;=1.5,AN53&lt;2.5),"ACEPTABLE",IF(AN53&gt;=5,"INEXISTENTE","DÉBIL")))</f>
        <v>#DIV/0!</v>
      </c>
      <c r="AP53" s="116">
        <f t="shared" ref="AP53" si="180">IF(O53=0,0,ROUND((O53*AN53),0))</f>
        <v>0</v>
      </c>
      <c r="AQ53" s="117" t="str">
        <f>IF(AP53&gt;=40,"GRAVE", IF(AP53&lt;=3, "LEVE", "MODERADO"))</f>
        <v>LEVE</v>
      </c>
      <c r="AR53" s="157"/>
      <c r="AS53" s="157"/>
      <c r="AT53" s="156"/>
      <c r="AU53" s="118"/>
      <c r="AV53" s="119"/>
      <c r="AW53" s="120"/>
      <c r="AX53" s="121"/>
      <c r="AY53" s="121"/>
      <c r="AZ53" s="81"/>
      <c r="BA53" s="81"/>
      <c r="BB53" s="81"/>
      <c r="BC53" s="81"/>
    </row>
    <row r="54" spans="1:55" s="82" customFormat="1" ht="64.5" customHeight="1" x14ac:dyDescent="0.2">
      <c r="A54" s="144"/>
      <c r="B54" s="126"/>
      <c r="C54" s="127"/>
      <c r="D54" s="104"/>
      <c r="E54" s="104"/>
      <c r="F54" s="104"/>
      <c r="G54" s="128"/>
      <c r="H54" s="151"/>
      <c r="I54" s="150"/>
      <c r="J54" s="153"/>
      <c r="K54" s="129"/>
      <c r="L54" s="130"/>
      <c r="M54" s="129"/>
      <c r="N54" s="130"/>
      <c r="O54" s="130"/>
      <c r="P54" s="139"/>
      <c r="Q54" s="109">
        <f t="shared" si="1"/>
        <v>0</v>
      </c>
      <c r="R54" s="110"/>
      <c r="S54" s="110"/>
      <c r="T54" s="112"/>
      <c r="U54" s="147"/>
      <c r="V54" s="131"/>
      <c r="W54" s="146">
        <f t="shared" si="2"/>
        <v>0</v>
      </c>
      <c r="X54" s="112"/>
      <c r="Y54" s="112"/>
      <c r="Z54" s="131"/>
      <c r="AA54" s="110"/>
      <c r="AB54" s="114">
        <f t="shared" si="3"/>
        <v>0</v>
      </c>
      <c r="AC54" s="108"/>
      <c r="AD54" s="108"/>
      <c r="AE54" s="131"/>
      <c r="AF54" s="110"/>
      <c r="AG54" s="114">
        <f t="shared" si="4"/>
        <v>0</v>
      </c>
      <c r="AH54" s="108"/>
      <c r="AI54" s="108"/>
      <c r="AJ54" s="131"/>
      <c r="AK54" s="110"/>
      <c r="AL54" s="114">
        <f t="shared" si="5"/>
        <v>0</v>
      </c>
      <c r="AM54" s="108"/>
      <c r="AN54" s="110"/>
      <c r="AO54" s="115"/>
      <c r="AP54" s="132"/>
      <c r="AQ54" s="133"/>
      <c r="AR54" s="158"/>
      <c r="AS54" s="158"/>
      <c r="AT54" s="156"/>
      <c r="AU54" s="118"/>
      <c r="AV54" s="119"/>
      <c r="AW54" s="120"/>
      <c r="AX54" s="121"/>
      <c r="AY54" s="121"/>
      <c r="AZ54" s="81"/>
      <c r="BA54" s="81"/>
      <c r="BB54" s="81"/>
      <c r="BC54" s="81"/>
    </row>
    <row r="55" spans="1:55" s="82" customFormat="1" ht="64.5" customHeight="1" x14ac:dyDescent="0.2">
      <c r="A55" s="144"/>
      <c r="B55" s="134"/>
      <c r="C55" s="135"/>
      <c r="D55" s="104"/>
      <c r="E55" s="104"/>
      <c r="F55" s="104"/>
      <c r="G55" s="136"/>
      <c r="H55" s="152"/>
      <c r="I55" s="150"/>
      <c r="J55" s="153"/>
      <c r="K55" s="137"/>
      <c r="L55" s="138"/>
      <c r="M55" s="129"/>
      <c r="N55" s="138"/>
      <c r="O55" s="130"/>
      <c r="P55" s="139"/>
      <c r="Q55" s="109">
        <f t="shared" si="1"/>
        <v>0</v>
      </c>
      <c r="R55" s="140"/>
      <c r="S55" s="140"/>
      <c r="T55" s="112"/>
      <c r="U55" s="148"/>
      <c r="V55" s="141"/>
      <c r="W55" s="146">
        <f t="shared" si="2"/>
        <v>0</v>
      </c>
      <c r="X55" s="112"/>
      <c r="Y55" s="112"/>
      <c r="Z55" s="141"/>
      <c r="AA55" s="140"/>
      <c r="AB55" s="114">
        <f t="shared" si="3"/>
        <v>0</v>
      </c>
      <c r="AC55" s="108"/>
      <c r="AD55" s="108"/>
      <c r="AE55" s="141"/>
      <c r="AF55" s="140"/>
      <c r="AG55" s="114">
        <f t="shared" si="4"/>
        <v>0</v>
      </c>
      <c r="AH55" s="108"/>
      <c r="AI55" s="108"/>
      <c r="AJ55" s="141"/>
      <c r="AK55" s="140"/>
      <c r="AL55" s="114">
        <f t="shared" si="5"/>
        <v>0</v>
      </c>
      <c r="AM55" s="108"/>
      <c r="AN55" s="140"/>
      <c r="AO55" s="142"/>
      <c r="AP55" s="132"/>
      <c r="AQ55" s="143"/>
      <c r="AR55" s="159"/>
      <c r="AS55" s="159"/>
      <c r="AT55" s="156"/>
      <c r="AU55" s="118"/>
      <c r="AV55" s="119"/>
      <c r="AW55" s="120"/>
      <c r="AX55" s="121"/>
      <c r="AY55" s="121"/>
      <c r="AZ55" s="81"/>
      <c r="BA55" s="81"/>
      <c r="BB55" s="81"/>
      <c r="BC55" s="81"/>
    </row>
    <row r="56" spans="1:55" s="82" customFormat="1" ht="64.5" customHeight="1" x14ac:dyDescent="0.2">
      <c r="A56" s="144">
        <v>16</v>
      </c>
      <c r="B56" s="102"/>
      <c r="C56" s="103" t="str">
        <f>IF(B56=$B$1048372,$C$1048372,IF(B56=$B$1048373,$C$1048373,IF(B56=$B$1048374,$C$1048374,IF(B56=$B$1048375,$C$1048375,IF(B56=$B$1048376,$C$1048376,IF(B56=$B$1048377,$C$1048377,IF(B56=$B$1048378,$C$1048378,IF(B56=$B$1048379,$C$1048379,IF(B56=$B$1048380,$C$1048380,IF(B56=$B$1048381,$C$1048381,IF(B56=$B$1048384,$C$1048384,IF(B56=$B$1048385,$C$1048385,IF(B56=$B$1048386,$C$1048386,IF(B56=$B$1048387,$C$1048387,IF(B56=$B$1048388,$C$1048388,IF(B56=$B$1048389,$C$1048389,IF(B56=$B$1048390,$C$1048390," ")))))))))))))))))</f>
        <v xml:space="preserve"> </v>
      </c>
      <c r="D56" s="104"/>
      <c r="E56" s="104"/>
      <c r="F56" s="104"/>
      <c r="G56" s="105"/>
      <c r="H56" s="155"/>
      <c r="I56" s="150"/>
      <c r="J56" s="153"/>
      <c r="K56" s="106"/>
      <c r="L56" s="107">
        <f t="shared" ref="L56" si="181">IF(K56="ALTA",5,IF(K56="MEDIO ALTA",4,IF(K56="MEDIA",3,IF(K56="MEDIO BAJA",2,IF(K56="BAJA",1,0)))))</f>
        <v>0</v>
      </c>
      <c r="M56" s="106"/>
      <c r="N56" s="107">
        <f t="shared" ref="N56" si="182">IF(M56="ALTO",5,IF(M56="MEDIO ALTO",4,IF(M56="MEDIO",3,IF(M56="MEDIO BAJO",2,IF(M56="BAJO",1,0)))))</f>
        <v>0</v>
      </c>
      <c r="O56" s="107">
        <f t="shared" si="56"/>
        <v>0</v>
      </c>
      <c r="P56" s="139"/>
      <c r="Q56" s="109">
        <f t="shared" si="1"/>
        <v>0</v>
      </c>
      <c r="R56" s="111" t="e">
        <f t="shared" si="57"/>
        <v>#DIV/0!</v>
      </c>
      <c r="S56" s="111" t="e">
        <f t="shared" ref="S56" si="183">R56*0.6</f>
        <v>#DIV/0!</v>
      </c>
      <c r="T56" s="112"/>
      <c r="U56" s="145" t="e">
        <f t="shared" ref="U56" si="184">IF(P56="No_existen",5*$U$10,V56*$U$10)</f>
        <v>#DIV/0!</v>
      </c>
      <c r="V56" s="113" t="e">
        <f>ROUND(AVERAGEIF(W56:W58,"&gt;0"),0)</f>
        <v>#DIV/0!</v>
      </c>
      <c r="W56" s="146">
        <f t="shared" si="2"/>
        <v>0</v>
      </c>
      <c r="X56" s="112"/>
      <c r="Y56" s="112"/>
      <c r="Z56" s="113" t="e">
        <f t="shared" ref="Z56" si="185">IF(P56="No_existen",5*$Z$10,AA56*$Z$10)</f>
        <v>#DIV/0!</v>
      </c>
      <c r="AA56" s="110" t="e">
        <f t="shared" ref="AA56" si="186">ROUND(AVERAGEIF(AB56:AB58,"&gt;0"),0)</f>
        <v>#DIV/0!</v>
      </c>
      <c r="AB56" s="114">
        <f t="shared" si="3"/>
        <v>0</v>
      </c>
      <c r="AC56" s="108"/>
      <c r="AD56" s="108"/>
      <c r="AE56" s="113" t="e">
        <f t="shared" ref="AE56" si="187">IF(P56="No_existen",5*$AE$10,AF56*$AE$10)</f>
        <v>#DIV/0!</v>
      </c>
      <c r="AF56" s="110" t="e">
        <f t="shared" ref="AF56" si="188">ROUND(AVERAGEIF(AG56:AG58,"&gt;0"),0)</f>
        <v>#DIV/0!</v>
      </c>
      <c r="AG56" s="114">
        <f t="shared" si="4"/>
        <v>0</v>
      </c>
      <c r="AH56" s="108"/>
      <c r="AI56" s="108"/>
      <c r="AJ56" s="113" t="e">
        <f t="shared" ref="AJ56" si="189">IF(P56="No_existen",5*$AJ$10,AK56*$AJ$10)</f>
        <v>#DIV/0!</v>
      </c>
      <c r="AK56" s="110" t="e">
        <f t="shared" ref="AK56" si="190">ROUND(AVERAGEIF(AL56:AL58,"&gt;0"),0)</f>
        <v>#DIV/0!</v>
      </c>
      <c r="AL56" s="114">
        <f t="shared" si="5"/>
        <v>0</v>
      </c>
      <c r="AM56" s="108"/>
      <c r="AN56" s="110" t="e">
        <f t="shared" ref="AN56" si="191">ROUND(AVERAGE(R56,AA56,AF56,AK56),0)</f>
        <v>#DIV/0!</v>
      </c>
      <c r="AO56" s="115" t="e">
        <f t="shared" ref="AO56" si="192">IF(AN56&lt;1.5,"FUERTE",IF(AND(AN56&gt;=1.5,AN56&lt;2.5),"ACEPTABLE",IF(AN56&gt;=5,"INEXISTENTE","DÉBIL")))</f>
        <v>#DIV/0!</v>
      </c>
      <c r="AP56" s="116">
        <f t="shared" ref="AP56" si="193">IF(O56=0,0,ROUND((O56*AN56),0))</f>
        <v>0</v>
      </c>
      <c r="AQ56" s="117" t="str">
        <f>IF(AP56&gt;=40,"GRAVE", IF(AP56&lt;=3, "LEVE", "MODERADO"))</f>
        <v>LEVE</v>
      </c>
      <c r="AR56" s="157"/>
      <c r="AS56" s="157"/>
      <c r="AT56" s="156"/>
      <c r="AU56" s="118"/>
      <c r="AV56" s="119"/>
      <c r="AW56" s="120"/>
      <c r="AX56" s="121"/>
      <c r="AY56" s="121"/>
      <c r="AZ56" s="81"/>
      <c r="BA56" s="81"/>
      <c r="BB56" s="81"/>
      <c r="BC56" s="81"/>
    </row>
    <row r="57" spans="1:55" s="82" customFormat="1" ht="64.5" customHeight="1" x14ac:dyDescent="0.2">
      <c r="A57" s="144"/>
      <c r="B57" s="126"/>
      <c r="C57" s="127"/>
      <c r="D57" s="104"/>
      <c r="E57" s="104"/>
      <c r="F57" s="104"/>
      <c r="G57" s="128"/>
      <c r="H57" s="151"/>
      <c r="I57" s="150"/>
      <c r="J57" s="153"/>
      <c r="K57" s="129"/>
      <c r="L57" s="130"/>
      <c r="M57" s="129"/>
      <c r="N57" s="130"/>
      <c r="O57" s="130"/>
      <c r="P57" s="139"/>
      <c r="Q57" s="109">
        <f t="shared" si="1"/>
        <v>0</v>
      </c>
      <c r="R57" s="110"/>
      <c r="S57" s="110"/>
      <c r="T57" s="112"/>
      <c r="U57" s="147"/>
      <c r="V57" s="131"/>
      <c r="W57" s="146">
        <f t="shared" si="2"/>
        <v>0</v>
      </c>
      <c r="X57" s="112"/>
      <c r="Y57" s="112"/>
      <c r="Z57" s="131"/>
      <c r="AA57" s="110"/>
      <c r="AB57" s="114">
        <f t="shared" si="3"/>
        <v>0</v>
      </c>
      <c r="AC57" s="108"/>
      <c r="AD57" s="108"/>
      <c r="AE57" s="131"/>
      <c r="AF57" s="110"/>
      <c r="AG57" s="114">
        <f t="shared" si="4"/>
        <v>0</v>
      </c>
      <c r="AH57" s="108"/>
      <c r="AI57" s="108"/>
      <c r="AJ57" s="131"/>
      <c r="AK57" s="110"/>
      <c r="AL57" s="114">
        <f t="shared" si="5"/>
        <v>0</v>
      </c>
      <c r="AM57" s="108"/>
      <c r="AN57" s="110"/>
      <c r="AO57" s="115"/>
      <c r="AP57" s="132"/>
      <c r="AQ57" s="133"/>
      <c r="AR57" s="158"/>
      <c r="AS57" s="158"/>
      <c r="AT57" s="156"/>
      <c r="AU57" s="118"/>
      <c r="AV57" s="119"/>
      <c r="AW57" s="120"/>
      <c r="AX57" s="121"/>
      <c r="AY57" s="121"/>
      <c r="AZ57" s="81"/>
      <c r="BA57" s="81"/>
      <c r="BB57" s="81"/>
      <c r="BC57" s="81"/>
    </row>
    <row r="58" spans="1:55" s="82" customFormat="1" ht="64.5" customHeight="1" x14ac:dyDescent="0.2">
      <c r="A58" s="144"/>
      <c r="B58" s="134"/>
      <c r="C58" s="135"/>
      <c r="D58" s="104"/>
      <c r="E58" s="104"/>
      <c r="F58" s="104"/>
      <c r="G58" s="136"/>
      <c r="H58" s="152"/>
      <c r="I58" s="150"/>
      <c r="J58" s="153"/>
      <c r="K58" s="137"/>
      <c r="L58" s="138"/>
      <c r="M58" s="129"/>
      <c r="N58" s="138"/>
      <c r="O58" s="130"/>
      <c r="P58" s="139"/>
      <c r="Q58" s="109">
        <f t="shared" si="1"/>
        <v>0</v>
      </c>
      <c r="R58" s="140"/>
      <c r="S58" s="140"/>
      <c r="T58" s="112"/>
      <c r="U58" s="148"/>
      <c r="V58" s="141"/>
      <c r="W58" s="146">
        <f t="shared" si="2"/>
        <v>0</v>
      </c>
      <c r="X58" s="112"/>
      <c r="Y58" s="112"/>
      <c r="Z58" s="141"/>
      <c r="AA58" s="140"/>
      <c r="AB58" s="114">
        <f t="shared" si="3"/>
        <v>0</v>
      </c>
      <c r="AC58" s="108"/>
      <c r="AD58" s="108"/>
      <c r="AE58" s="141"/>
      <c r="AF58" s="140"/>
      <c r="AG58" s="114">
        <f t="shared" si="4"/>
        <v>0</v>
      </c>
      <c r="AH58" s="108"/>
      <c r="AI58" s="108"/>
      <c r="AJ58" s="141"/>
      <c r="AK58" s="140"/>
      <c r="AL58" s="114">
        <f t="shared" si="5"/>
        <v>0</v>
      </c>
      <c r="AM58" s="108"/>
      <c r="AN58" s="140"/>
      <c r="AO58" s="142"/>
      <c r="AP58" s="132"/>
      <c r="AQ58" s="143"/>
      <c r="AR58" s="159"/>
      <c r="AS58" s="159"/>
      <c r="AT58" s="156"/>
      <c r="AU58" s="118"/>
      <c r="AV58" s="119"/>
      <c r="AW58" s="120"/>
      <c r="AX58" s="121"/>
      <c r="AY58" s="121"/>
      <c r="AZ58" s="81"/>
      <c r="BA58" s="81"/>
      <c r="BB58" s="81"/>
      <c r="BC58" s="81"/>
    </row>
    <row r="59" spans="1:55" s="82" customFormat="1" ht="64.5" customHeight="1" x14ac:dyDescent="0.2">
      <c r="A59" s="144">
        <v>17</v>
      </c>
      <c r="B59" s="102"/>
      <c r="C59" s="103" t="str">
        <f>IF(B59=$B$1048372,$C$1048372,IF(B59=$B$1048373,$C$1048373,IF(B59=$B$1048374,$C$1048374,IF(B59=$B$1048375,$C$1048375,IF(B59=$B$1048376,$C$1048376,IF(B59=$B$1048377,$C$1048377,IF(B59=$B$1048378,$C$1048378,IF(B59=$B$1048379,$C$1048379,IF(B59=$B$1048380,$C$1048380,IF(B59=$B$1048381,$C$1048381,IF(B59=$B$1048384,$C$1048384,IF(B59=$B$1048385,$C$1048385,IF(B59=$B$1048386,$C$1048386,IF(B59=$B$1048387,$C$1048387,IF(B59=$B$1048388,$C$1048388,IF(B59=$B$1048389,$C$1048389,IF(B59=$B$1048390,$C$1048390," ")))))))))))))))))</f>
        <v xml:space="preserve"> </v>
      </c>
      <c r="D59" s="104"/>
      <c r="E59" s="104"/>
      <c r="F59" s="104"/>
      <c r="G59" s="105"/>
      <c r="H59" s="155"/>
      <c r="I59" s="150"/>
      <c r="J59" s="153"/>
      <c r="K59" s="106"/>
      <c r="L59" s="107">
        <f t="shared" ref="L59" si="194">IF(K59="ALTA",5,IF(K59="MEDIO ALTA",4,IF(K59="MEDIA",3,IF(K59="MEDIO BAJA",2,IF(K59="BAJA",1,0)))))</f>
        <v>0</v>
      </c>
      <c r="M59" s="106"/>
      <c r="N59" s="107">
        <f t="shared" ref="N59" si="195">IF(M59="ALTO",5,IF(M59="MEDIO ALTO",4,IF(M59="MEDIO",3,IF(M59="MEDIO BAJO",2,IF(M59="BAJO",1,0)))))</f>
        <v>0</v>
      </c>
      <c r="O59" s="107">
        <f t="shared" si="56"/>
        <v>0</v>
      </c>
      <c r="P59" s="139"/>
      <c r="Q59" s="109">
        <f t="shared" si="1"/>
        <v>0</v>
      </c>
      <c r="R59" s="111" t="e">
        <f t="shared" si="57"/>
        <v>#DIV/0!</v>
      </c>
      <c r="S59" s="111" t="e">
        <f t="shared" ref="S59" si="196">R59*0.6</f>
        <v>#DIV/0!</v>
      </c>
      <c r="T59" s="112"/>
      <c r="U59" s="145" t="e">
        <f t="shared" ref="U59" si="197">IF(P59="No_existen",5*$U$10,V59*$U$10)</f>
        <v>#DIV/0!</v>
      </c>
      <c r="V59" s="113" t="e">
        <f>ROUND(AVERAGEIF(W59:W61,"&gt;0"),0)</f>
        <v>#DIV/0!</v>
      </c>
      <c r="W59" s="146">
        <f t="shared" si="2"/>
        <v>0</v>
      </c>
      <c r="X59" s="112"/>
      <c r="Y59" s="112"/>
      <c r="Z59" s="113" t="e">
        <f t="shared" ref="Z59" si="198">IF(P59="No_existen",5*$Z$10,AA59*$Z$10)</f>
        <v>#DIV/0!</v>
      </c>
      <c r="AA59" s="110" t="e">
        <f t="shared" ref="AA59" si="199">ROUND(AVERAGEIF(AB59:AB61,"&gt;0"),0)</f>
        <v>#DIV/0!</v>
      </c>
      <c r="AB59" s="114">
        <f t="shared" si="3"/>
        <v>0</v>
      </c>
      <c r="AC59" s="108"/>
      <c r="AD59" s="108"/>
      <c r="AE59" s="113" t="e">
        <f t="shared" ref="AE59" si="200">IF(P59="No_existen",5*$AE$10,AF59*$AE$10)</f>
        <v>#DIV/0!</v>
      </c>
      <c r="AF59" s="110" t="e">
        <f t="shared" ref="AF59" si="201">ROUND(AVERAGEIF(AG59:AG61,"&gt;0"),0)</f>
        <v>#DIV/0!</v>
      </c>
      <c r="AG59" s="114">
        <f t="shared" si="4"/>
        <v>0</v>
      </c>
      <c r="AH59" s="108"/>
      <c r="AI59" s="108"/>
      <c r="AJ59" s="113" t="e">
        <f t="shared" ref="AJ59" si="202">IF(P59="No_existen",5*$AJ$10,AK59*$AJ$10)</f>
        <v>#DIV/0!</v>
      </c>
      <c r="AK59" s="110" t="e">
        <f t="shared" ref="AK59" si="203">ROUND(AVERAGEIF(AL59:AL61,"&gt;0"),0)</f>
        <v>#DIV/0!</v>
      </c>
      <c r="AL59" s="114">
        <f t="shared" si="5"/>
        <v>0</v>
      </c>
      <c r="AM59" s="108"/>
      <c r="AN59" s="110" t="e">
        <f t="shared" ref="AN59" si="204">ROUND(AVERAGE(R59,AA59,AF59,AK59),0)</f>
        <v>#DIV/0!</v>
      </c>
      <c r="AO59" s="115" t="e">
        <f t="shared" ref="AO59" si="205">IF(AN59&lt;1.5,"FUERTE",IF(AND(AN59&gt;=1.5,AN59&lt;2.5),"ACEPTABLE",IF(AN59&gt;=5,"INEXISTENTE","DÉBIL")))</f>
        <v>#DIV/0!</v>
      </c>
      <c r="AP59" s="116">
        <f t="shared" ref="AP59" si="206">IF(O59=0,0,ROUND((O59*AN59),0))</f>
        <v>0</v>
      </c>
      <c r="AQ59" s="117" t="str">
        <f>IF(AP59&gt;=40,"GRAVE", IF(AP59&lt;=3, "LEVE", "MODERADO"))</f>
        <v>LEVE</v>
      </c>
      <c r="AR59" s="157"/>
      <c r="AS59" s="157"/>
      <c r="AT59" s="156"/>
      <c r="AU59" s="118"/>
      <c r="AV59" s="119"/>
      <c r="AW59" s="120"/>
      <c r="AX59" s="121"/>
      <c r="AY59" s="121"/>
      <c r="AZ59" s="81"/>
      <c r="BA59" s="81"/>
      <c r="BB59" s="81"/>
      <c r="BC59" s="81"/>
    </row>
    <row r="60" spans="1:55" s="82" customFormat="1" ht="64.5" customHeight="1" x14ac:dyDescent="0.2">
      <c r="A60" s="144"/>
      <c r="B60" s="126"/>
      <c r="C60" s="127"/>
      <c r="D60" s="104"/>
      <c r="E60" s="104"/>
      <c r="F60" s="104"/>
      <c r="G60" s="128"/>
      <c r="H60" s="151"/>
      <c r="I60" s="150"/>
      <c r="J60" s="153"/>
      <c r="K60" s="129"/>
      <c r="L60" s="130"/>
      <c r="M60" s="129"/>
      <c r="N60" s="130"/>
      <c r="O60" s="130"/>
      <c r="P60" s="139"/>
      <c r="Q60" s="109">
        <f t="shared" si="1"/>
        <v>0</v>
      </c>
      <c r="R60" s="110"/>
      <c r="S60" s="110"/>
      <c r="T60" s="112"/>
      <c r="U60" s="147"/>
      <c r="V60" s="131"/>
      <c r="W60" s="146">
        <f t="shared" si="2"/>
        <v>0</v>
      </c>
      <c r="X60" s="112"/>
      <c r="Y60" s="112"/>
      <c r="Z60" s="131"/>
      <c r="AA60" s="110"/>
      <c r="AB60" s="114">
        <f t="shared" si="3"/>
        <v>0</v>
      </c>
      <c r="AC60" s="108"/>
      <c r="AD60" s="108"/>
      <c r="AE60" s="131"/>
      <c r="AF60" s="110"/>
      <c r="AG60" s="114">
        <f t="shared" si="4"/>
        <v>0</v>
      </c>
      <c r="AH60" s="108"/>
      <c r="AI60" s="108"/>
      <c r="AJ60" s="131"/>
      <c r="AK60" s="110"/>
      <c r="AL60" s="114">
        <f t="shared" si="5"/>
        <v>0</v>
      </c>
      <c r="AM60" s="108"/>
      <c r="AN60" s="110"/>
      <c r="AO60" s="115"/>
      <c r="AP60" s="132"/>
      <c r="AQ60" s="133"/>
      <c r="AR60" s="158"/>
      <c r="AS60" s="158"/>
      <c r="AT60" s="156"/>
      <c r="AU60" s="118"/>
      <c r="AV60" s="119"/>
      <c r="AW60" s="120"/>
      <c r="AX60" s="121"/>
      <c r="AY60" s="121"/>
      <c r="AZ60" s="81"/>
      <c r="BA60" s="81"/>
      <c r="BB60" s="81"/>
      <c r="BC60" s="81"/>
    </row>
    <row r="61" spans="1:55" s="82" customFormat="1" ht="64.5" customHeight="1" x14ac:dyDescent="0.2">
      <c r="A61" s="144"/>
      <c r="B61" s="134"/>
      <c r="C61" s="135"/>
      <c r="D61" s="104"/>
      <c r="E61" s="104"/>
      <c r="F61" s="104"/>
      <c r="G61" s="136"/>
      <c r="H61" s="152"/>
      <c r="I61" s="150"/>
      <c r="J61" s="153"/>
      <c r="K61" s="137"/>
      <c r="L61" s="138"/>
      <c r="M61" s="129"/>
      <c r="N61" s="138"/>
      <c r="O61" s="130"/>
      <c r="P61" s="139"/>
      <c r="Q61" s="109">
        <f t="shared" si="1"/>
        <v>0</v>
      </c>
      <c r="R61" s="140"/>
      <c r="S61" s="140"/>
      <c r="T61" s="112"/>
      <c r="U61" s="148"/>
      <c r="V61" s="141"/>
      <c r="W61" s="146">
        <f t="shared" si="2"/>
        <v>0</v>
      </c>
      <c r="X61" s="112"/>
      <c r="Y61" s="112"/>
      <c r="Z61" s="141"/>
      <c r="AA61" s="140"/>
      <c r="AB61" s="114">
        <f t="shared" si="3"/>
        <v>0</v>
      </c>
      <c r="AC61" s="108"/>
      <c r="AD61" s="108"/>
      <c r="AE61" s="141"/>
      <c r="AF61" s="140"/>
      <c r="AG61" s="114">
        <f t="shared" si="4"/>
        <v>0</v>
      </c>
      <c r="AH61" s="108"/>
      <c r="AI61" s="108"/>
      <c r="AJ61" s="141"/>
      <c r="AK61" s="140"/>
      <c r="AL61" s="114">
        <f t="shared" si="5"/>
        <v>0</v>
      </c>
      <c r="AM61" s="108"/>
      <c r="AN61" s="140"/>
      <c r="AO61" s="142"/>
      <c r="AP61" s="132"/>
      <c r="AQ61" s="143"/>
      <c r="AR61" s="159"/>
      <c r="AS61" s="159"/>
      <c r="AT61" s="156"/>
      <c r="AU61" s="118"/>
      <c r="AV61" s="119"/>
      <c r="AW61" s="120"/>
      <c r="AX61" s="121"/>
      <c r="AY61" s="121"/>
      <c r="AZ61" s="81"/>
      <c r="BA61" s="81"/>
      <c r="BB61" s="81"/>
      <c r="BC61" s="81"/>
    </row>
    <row r="62" spans="1:55" s="82" customFormat="1" ht="64.5" customHeight="1" x14ac:dyDescent="0.2">
      <c r="A62" s="144">
        <v>18</v>
      </c>
      <c r="B62" s="102"/>
      <c r="C62" s="103" t="str">
        <f>IF(B62=$B$1048372,$C$1048372,IF(B62=$B$1048373,$C$1048373,IF(B62=$B$1048374,$C$1048374,IF(B62=$B$1048375,$C$1048375,IF(B62=$B$1048376,$C$1048376,IF(B62=$B$1048377,$C$1048377,IF(B62=$B$1048378,$C$1048378,IF(B62=$B$1048379,$C$1048379,IF(B62=$B$1048380,$C$1048380,IF(B62=$B$1048381,$C$1048381,IF(B62=$B$1048384,$C$1048384,IF(B62=$B$1048385,$C$1048385,IF(B62=$B$1048386,$C$1048386,IF(B62=$B$1048387,$C$1048387,IF(B62=$B$1048388,$C$1048388,IF(B62=$B$1048389,$C$1048389,IF(B62=$B$1048390,$C$1048390," ")))))))))))))))))</f>
        <v xml:space="preserve"> </v>
      </c>
      <c r="D62" s="104"/>
      <c r="E62" s="104"/>
      <c r="F62" s="104"/>
      <c r="G62" s="105"/>
      <c r="H62" s="155"/>
      <c r="I62" s="150"/>
      <c r="J62" s="153"/>
      <c r="K62" s="106"/>
      <c r="L62" s="107">
        <f t="shared" ref="L62" si="207">IF(K62="ALTA",5,IF(K62="MEDIO ALTA",4,IF(K62="MEDIA",3,IF(K62="MEDIO BAJA",2,IF(K62="BAJA",1,0)))))</f>
        <v>0</v>
      </c>
      <c r="M62" s="106"/>
      <c r="N62" s="107">
        <f t="shared" ref="N62" si="208">IF(M62="ALTO",5,IF(M62="MEDIO ALTO",4,IF(M62="MEDIO",3,IF(M62="MEDIO BAJO",2,IF(M62="BAJO",1,0)))))</f>
        <v>0</v>
      </c>
      <c r="O62" s="107">
        <f t="shared" si="56"/>
        <v>0</v>
      </c>
      <c r="P62" s="139"/>
      <c r="Q62" s="109">
        <f t="shared" si="1"/>
        <v>0</v>
      </c>
      <c r="R62" s="111" t="e">
        <f t="shared" si="57"/>
        <v>#DIV/0!</v>
      </c>
      <c r="S62" s="111" t="e">
        <f t="shared" ref="S62" si="209">R62*0.6</f>
        <v>#DIV/0!</v>
      </c>
      <c r="T62" s="112"/>
      <c r="U62" s="145" t="e">
        <f t="shared" ref="U62" si="210">IF(P62="No_existen",5*$U$10,V62*$U$10)</f>
        <v>#DIV/0!</v>
      </c>
      <c r="V62" s="113" t="e">
        <f>ROUND(AVERAGEIF(W62:W64,"&gt;0"),0)</f>
        <v>#DIV/0!</v>
      </c>
      <c r="W62" s="146">
        <f t="shared" si="2"/>
        <v>0</v>
      </c>
      <c r="X62" s="112"/>
      <c r="Y62" s="112"/>
      <c r="Z62" s="113" t="e">
        <f t="shared" ref="Z62" si="211">IF(P62="No_existen",5*$Z$10,AA62*$Z$10)</f>
        <v>#DIV/0!</v>
      </c>
      <c r="AA62" s="110" t="e">
        <f t="shared" ref="AA62" si="212">ROUND(AVERAGEIF(AB62:AB64,"&gt;0"),0)</f>
        <v>#DIV/0!</v>
      </c>
      <c r="AB62" s="114">
        <f t="shared" si="3"/>
        <v>0</v>
      </c>
      <c r="AC62" s="108"/>
      <c r="AD62" s="108"/>
      <c r="AE62" s="113" t="e">
        <f t="shared" ref="AE62" si="213">IF(P62="No_existen",5*$AE$10,AF62*$AE$10)</f>
        <v>#DIV/0!</v>
      </c>
      <c r="AF62" s="110" t="e">
        <f t="shared" ref="AF62" si="214">ROUND(AVERAGEIF(AG62:AG64,"&gt;0"),0)</f>
        <v>#DIV/0!</v>
      </c>
      <c r="AG62" s="114">
        <f t="shared" si="4"/>
        <v>0</v>
      </c>
      <c r="AH62" s="108"/>
      <c r="AI62" s="108"/>
      <c r="AJ62" s="113" t="e">
        <f t="shared" ref="AJ62" si="215">IF(P62="No_existen",5*$AJ$10,AK62*$AJ$10)</f>
        <v>#DIV/0!</v>
      </c>
      <c r="AK62" s="110" t="e">
        <f t="shared" ref="AK62" si="216">ROUND(AVERAGEIF(AL62:AL64,"&gt;0"),0)</f>
        <v>#DIV/0!</v>
      </c>
      <c r="AL62" s="114">
        <f t="shared" si="5"/>
        <v>0</v>
      </c>
      <c r="AM62" s="108"/>
      <c r="AN62" s="110" t="e">
        <f t="shared" ref="AN62" si="217">ROUND(AVERAGE(R62,AA62,AF62,AK62),0)</f>
        <v>#DIV/0!</v>
      </c>
      <c r="AO62" s="115" t="e">
        <f t="shared" ref="AO62" si="218">IF(AN62&lt;1.5,"FUERTE",IF(AND(AN62&gt;=1.5,AN62&lt;2.5),"ACEPTABLE",IF(AN62&gt;=5,"INEXISTENTE","DÉBIL")))</f>
        <v>#DIV/0!</v>
      </c>
      <c r="AP62" s="116">
        <f t="shared" ref="AP62" si="219">IF(O62=0,0,ROUND((O62*AN62),0))</f>
        <v>0</v>
      </c>
      <c r="AQ62" s="117" t="str">
        <f>IF(AP62&gt;=40,"GRAVE", IF(AP62&lt;=3, "LEVE", "MODERADO"))</f>
        <v>LEVE</v>
      </c>
      <c r="AR62" s="157"/>
      <c r="AS62" s="157"/>
      <c r="AT62" s="156"/>
      <c r="AU62" s="119"/>
      <c r="AV62" s="119"/>
      <c r="AW62" s="120"/>
      <c r="AX62" s="121"/>
      <c r="AY62" s="121"/>
      <c r="AZ62" s="81"/>
      <c r="BA62" s="81"/>
      <c r="BB62" s="81"/>
      <c r="BC62" s="81"/>
    </row>
    <row r="63" spans="1:55" s="82" customFormat="1" ht="64.5" customHeight="1" x14ac:dyDescent="0.2">
      <c r="A63" s="144"/>
      <c r="B63" s="126"/>
      <c r="C63" s="127"/>
      <c r="D63" s="104"/>
      <c r="E63" s="104"/>
      <c r="F63" s="104"/>
      <c r="G63" s="128"/>
      <c r="H63" s="151"/>
      <c r="I63" s="150"/>
      <c r="J63" s="153"/>
      <c r="K63" s="129"/>
      <c r="L63" s="130"/>
      <c r="M63" s="129"/>
      <c r="N63" s="130"/>
      <c r="O63" s="130"/>
      <c r="P63" s="139"/>
      <c r="Q63" s="109">
        <f t="shared" si="1"/>
        <v>0</v>
      </c>
      <c r="R63" s="110"/>
      <c r="S63" s="110"/>
      <c r="T63" s="112"/>
      <c r="U63" s="147"/>
      <c r="V63" s="131"/>
      <c r="W63" s="146">
        <f t="shared" si="2"/>
        <v>0</v>
      </c>
      <c r="X63" s="112"/>
      <c r="Y63" s="112"/>
      <c r="Z63" s="131"/>
      <c r="AA63" s="110"/>
      <c r="AB63" s="114">
        <f t="shared" si="3"/>
        <v>0</v>
      </c>
      <c r="AC63" s="108"/>
      <c r="AD63" s="108"/>
      <c r="AE63" s="131"/>
      <c r="AF63" s="110"/>
      <c r="AG63" s="114">
        <f t="shared" si="4"/>
        <v>0</v>
      </c>
      <c r="AH63" s="108"/>
      <c r="AI63" s="108"/>
      <c r="AJ63" s="131"/>
      <c r="AK63" s="110"/>
      <c r="AL63" s="114">
        <f t="shared" si="5"/>
        <v>0</v>
      </c>
      <c r="AM63" s="108"/>
      <c r="AN63" s="110"/>
      <c r="AO63" s="115"/>
      <c r="AP63" s="132"/>
      <c r="AQ63" s="133"/>
      <c r="AR63" s="158"/>
      <c r="AS63" s="158"/>
      <c r="AT63" s="156"/>
      <c r="AU63" s="118"/>
      <c r="AV63" s="119"/>
      <c r="AW63" s="120"/>
      <c r="AX63" s="121"/>
      <c r="AY63" s="121"/>
      <c r="AZ63" s="81"/>
      <c r="BA63" s="81"/>
      <c r="BB63" s="81"/>
      <c r="BC63" s="81"/>
    </row>
    <row r="64" spans="1:55" s="82" customFormat="1" ht="64.5" customHeight="1" x14ac:dyDescent="0.2">
      <c r="A64" s="144"/>
      <c r="B64" s="134"/>
      <c r="C64" s="135"/>
      <c r="D64" s="104"/>
      <c r="E64" s="104"/>
      <c r="F64" s="104"/>
      <c r="G64" s="136"/>
      <c r="H64" s="152"/>
      <c r="I64" s="150"/>
      <c r="J64" s="153"/>
      <c r="K64" s="137"/>
      <c r="L64" s="138"/>
      <c r="M64" s="129"/>
      <c r="N64" s="138"/>
      <c r="O64" s="130"/>
      <c r="P64" s="139"/>
      <c r="Q64" s="109">
        <f t="shared" si="1"/>
        <v>0</v>
      </c>
      <c r="R64" s="140"/>
      <c r="S64" s="140"/>
      <c r="T64" s="112"/>
      <c r="U64" s="148"/>
      <c r="V64" s="141"/>
      <c r="W64" s="146">
        <f t="shared" si="2"/>
        <v>0</v>
      </c>
      <c r="X64" s="112"/>
      <c r="Y64" s="112"/>
      <c r="Z64" s="141"/>
      <c r="AA64" s="140"/>
      <c r="AB64" s="114">
        <f t="shared" si="3"/>
        <v>0</v>
      </c>
      <c r="AC64" s="108"/>
      <c r="AD64" s="108"/>
      <c r="AE64" s="141"/>
      <c r="AF64" s="140"/>
      <c r="AG64" s="114">
        <f t="shared" si="4"/>
        <v>0</v>
      </c>
      <c r="AH64" s="108"/>
      <c r="AI64" s="108"/>
      <c r="AJ64" s="141"/>
      <c r="AK64" s="140"/>
      <c r="AL64" s="114">
        <f t="shared" si="5"/>
        <v>0</v>
      </c>
      <c r="AM64" s="108"/>
      <c r="AN64" s="140"/>
      <c r="AO64" s="142"/>
      <c r="AP64" s="132"/>
      <c r="AQ64" s="143"/>
      <c r="AR64" s="159"/>
      <c r="AS64" s="159"/>
      <c r="AT64" s="156"/>
      <c r="AU64" s="118"/>
      <c r="AV64" s="119"/>
      <c r="AW64" s="120"/>
      <c r="AX64" s="121"/>
      <c r="AY64" s="121"/>
      <c r="AZ64" s="81"/>
      <c r="BA64" s="81"/>
      <c r="BB64" s="81"/>
      <c r="BC64" s="81"/>
    </row>
    <row r="65" spans="1:56" s="82" customFormat="1" ht="64.5" customHeight="1" x14ac:dyDescent="0.2">
      <c r="A65" s="144">
        <v>19</v>
      </c>
      <c r="B65" s="102"/>
      <c r="C65" s="103" t="str">
        <f>IF(B65=$B$1048372,$C$1048372,IF(B65=$B$1048373,$C$1048373,IF(B65=$B$1048374,$C$1048374,IF(B65=$B$1048375,$C$1048375,IF(B65=$B$1048376,$C$1048376,IF(B65=$B$1048377,$C$1048377,IF(B65=$B$1048378,$C$1048378,IF(B65=$B$1048379,$C$1048379,IF(B65=$B$1048380,$C$1048380,IF(B65=$B$1048381,$C$1048381,IF(B65=$B$1048384,$C$1048384,IF(B65=$B$1048385,$C$1048385,IF(B65=$B$1048386,$C$1048386,IF(B65=$B$1048387,$C$1048387,IF(B65=$B$1048388,$C$1048388,IF(B65=$B$1048389,$C$1048389,IF(B65=$B$1048390,$C$1048390," ")))))))))))))))))</f>
        <v xml:space="preserve"> </v>
      </c>
      <c r="D65" s="104"/>
      <c r="E65" s="104"/>
      <c r="F65" s="104"/>
      <c r="G65" s="105"/>
      <c r="H65" s="155"/>
      <c r="I65" s="150"/>
      <c r="J65" s="153"/>
      <c r="K65" s="106"/>
      <c r="L65" s="107">
        <f t="shared" ref="L65" si="220">IF(K65="ALTA",5,IF(K65="MEDIO ALTA",4,IF(K65="MEDIA",3,IF(K65="MEDIO BAJA",2,IF(K65="BAJA",1,0)))))</f>
        <v>0</v>
      </c>
      <c r="M65" s="106"/>
      <c r="N65" s="107">
        <f t="shared" ref="N65" si="221">IF(M65="ALTO",5,IF(M65="MEDIO ALTO",4,IF(M65="MEDIO",3,IF(M65="MEDIO BAJO",2,IF(M65="BAJO",1,0)))))</f>
        <v>0</v>
      </c>
      <c r="O65" s="107">
        <f t="shared" si="56"/>
        <v>0</v>
      </c>
      <c r="P65" s="139"/>
      <c r="Q65" s="109">
        <f t="shared" si="1"/>
        <v>0</v>
      </c>
      <c r="R65" s="111" t="e">
        <f t="shared" si="57"/>
        <v>#DIV/0!</v>
      </c>
      <c r="S65" s="111" t="e">
        <f t="shared" ref="S65" si="222">R65*0.6</f>
        <v>#DIV/0!</v>
      </c>
      <c r="T65" s="112"/>
      <c r="U65" s="145" t="e">
        <f t="shared" ref="U65" si="223">IF(P65="No_existen",5*$U$10,V65*$U$10)</f>
        <v>#DIV/0!</v>
      </c>
      <c r="V65" s="113" t="e">
        <f>ROUND(AVERAGEIF(W65:W67,"&gt;0"),0)</f>
        <v>#DIV/0!</v>
      </c>
      <c r="W65" s="146">
        <f t="shared" si="2"/>
        <v>0</v>
      </c>
      <c r="X65" s="112"/>
      <c r="Y65" s="112"/>
      <c r="Z65" s="113" t="e">
        <f t="shared" ref="Z65" si="224">IF(P65="No_existen",5*$Z$10,AA65*$Z$10)</f>
        <v>#DIV/0!</v>
      </c>
      <c r="AA65" s="110" t="e">
        <f t="shared" ref="AA65" si="225">ROUND(AVERAGEIF(AB65:AB67,"&gt;0"),0)</f>
        <v>#DIV/0!</v>
      </c>
      <c r="AB65" s="114">
        <f t="shared" si="3"/>
        <v>0</v>
      </c>
      <c r="AC65" s="108"/>
      <c r="AD65" s="108"/>
      <c r="AE65" s="113" t="e">
        <f t="shared" ref="AE65" si="226">IF(P65="No_existen",5*$AE$10,AF65*$AE$10)</f>
        <v>#DIV/0!</v>
      </c>
      <c r="AF65" s="110" t="e">
        <f t="shared" ref="AF65" si="227">ROUND(AVERAGEIF(AG65:AG67,"&gt;0"),0)</f>
        <v>#DIV/0!</v>
      </c>
      <c r="AG65" s="114">
        <f t="shared" si="4"/>
        <v>0</v>
      </c>
      <c r="AH65" s="108"/>
      <c r="AI65" s="108"/>
      <c r="AJ65" s="113" t="e">
        <f t="shared" ref="AJ65" si="228">IF(P65="No_existen",5*$AJ$10,AK65*$AJ$10)</f>
        <v>#DIV/0!</v>
      </c>
      <c r="AK65" s="110" t="e">
        <f t="shared" ref="AK65" si="229">ROUND(AVERAGEIF(AL65:AL67,"&gt;0"),0)</f>
        <v>#DIV/0!</v>
      </c>
      <c r="AL65" s="114">
        <f t="shared" si="5"/>
        <v>0</v>
      </c>
      <c r="AM65" s="108"/>
      <c r="AN65" s="110" t="e">
        <f t="shared" ref="AN65" si="230">ROUND(AVERAGE(R65,AA65,AF65,AK65),0)</f>
        <v>#DIV/0!</v>
      </c>
      <c r="AO65" s="115" t="e">
        <f t="shared" ref="AO65" si="231">IF(AN65&lt;1.5,"FUERTE",IF(AND(AN65&gt;=1.5,AN65&lt;2.5),"ACEPTABLE",IF(AN65&gt;=5,"INEXISTENTE","DÉBIL")))</f>
        <v>#DIV/0!</v>
      </c>
      <c r="AP65" s="116">
        <f t="shared" ref="AP65" si="232">IF(O65=0,0,ROUND((O65*AN65),0))</f>
        <v>0</v>
      </c>
      <c r="AQ65" s="117" t="str">
        <f>IF(AP65&gt;=40,"GRAVE", IF(AP65&lt;=3, "LEVE", "MODERADO"))</f>
        <v>LEVE</v>
      </c>
      <c r="AR65" s="157"/>
      <c r="AS65" s="157"/>
      <c r="AT65" s="156"/>
      <c r="AU65" s="118"/>
      <c r="AV65" s="119"/>
      <c r="AW65" s="120"/>
      <c r="AX65" s="121"/>
      <c r="AY65" s="121"/>
      <c r="AZ65" s="81"/>
      <c r="BA65" s="81"/>
      <c r="BB65" s="81"/>
      <c r="BC65" s="81"/>
    </row>
    <row r="66" spans="1:56" s="82" customFormat="1" ht="64.5" customHeight="1" x14ac:dyDescent="0.2">
      <c r="A66" s="144"/>
      <c r="B66" s="126"/>
      <c r="C66" s="127"/>
      <c r="D66" s="104"/>
      <c r="E66" s="104"/>
      <c r="F66" s="104"/>
      <c r="G66" s="128"/>
      <c r="H66" s="151"/>
      <c r="I66" s="150"/>
      <c r="J66" s="153"/>
      <c r="K66" s="129"/>
      <c r="L66" s="130"/>
      <c r="M66" s="129"/>
      <c r="N66" s="130"/>
      <c r="O66" s="130"/>
      <c r="P66" s="139"/>
      <c r="Q66" s="109">
        <f t="shared" si="1"/>
        <v>0</v>
      </c>
      <c r="R66" s="110"/>
      <c r="S66" s="110"/>
      <c r="T66" s="112"/>
      <c r="U66" s="147"/>
      <c r="V66" s="131"/>
      <c r="W66" s="146">
        <f t="shared" si="2"/>
        <v>0</v>
      </c>
      <c r="X66" s="112"/>
      <c r="Y66" s="112"/>
      <c r="Z66" s="131"/>
      <c r="AA66" s="110"/>
      <c r="AB66" s="114">
        <f t="shared" si="3"/>
        <v>0</v>
      </c>
      <c r="AC66" s="108"/>
      <c r="AD66" s="108"/>
      <c r="AE66" s="131"/>
      <c r="AF66" s="110"/>
      <c r="AG66" s="114">
        <f t="shared" si="4"/>
        <v>0</v>
      </c>
      <c r="AH66" s="108"/>
      <c r="AI66" s="108"/>
      <c r="AJ66" s="131"/>
      <c r="AK66" s="110"/>
      <c r="AL66" s="114">
        <f t="shared" si="5"/>
        <v>0</v>
      </c>
      <c r="AM66" s="108"/>
      <c r="AN66" s="110"/>
      <c r="AO66" s="115"/>
      <c r="AP66" s="132"/>
      <c r="AQ66" s="133"/>
      <c r="AR66" s="158"/>
      <c r="AS66" s="158"/>
      <c r="AT66" s="156"/>
      <c r="AU66" s="118"/>
      <c r="AV66" s="119"/>
      <c r="AW66" s="120"/>
      <c r="AX66" s="121"/>
      <c r="AY66" s="121"/>
      <c r="AZ66" s="81"/>
      <c r="BA66" s="81"/>
      <c r="BB66" s="81"/>
      <c r="BC66" s="81"/>
    </row>
    <row r="67" spans="1:56" s="82" customFormat="1" ht="64.5" customHeight="1" x14ac:dyDescent="0.2">
      <c r="A67" s="144"/>
      <c r="B67" s="134"/>
      <c r="C67" s="135"/>
      <c r="D67" s="104"/>
      <c r="E67" s="104"/>
      <c r="F67" s="104"/>
      <c r="G67" s="136"/>
      <c r="H67" s="152"/>
      <c r="I67" s="150"/>
      <c r="J67" s="153"/>
      <c r="K67" s="137"/>
      <c r="L67" s="138"/>
      <c r="M67" s="129"/>
      <c r="N67" s="138"/>
      <c r="O67" s="130"/>
      <c r="P67" s="139"/>
      <c r="Q67" s="109">
        <f t="shared" si="1"/>
        <v>0</v>
      </c>
      <c r="R67" s="140"/>
      <c r="S67" s="140"/>
      <c r="T67" s="112"/>
      <c r="U67" s="148"/>
      <c r="V67" s="141"/>
      <c r="W67" s="146">
        <f t="shared" si="2"/>
        <v>0</v>
      </c>
      <c r="X67" s="112"/>
      <c r="Y67" s="112"/>
      <c r="Z67" s="141"/>
      <c r="AA67" s="140"/>
      <c r="AB67" s="114">
        <f t="shared" si="3"/>
        <v>0</v>
      </c>
      <c r="AC67" s="108"/>
      <c r="AD67" s="108"/>
      <c r="AE67" s="141"/>
      <c r="AF67" s="140"/>
      <c r="AG67" s="114">
        <f t="shared" si="4"/>
        <v>0</v>
      </c>
      <c r="AH67" s="108"/>
      <c r="AI67" s="108"/>
      <c r="AJ67" s="141"/>
      <c r="AK67" s="140"/>
      <c r="AL67" s="114">
        <f t="shared" si="5"/>
        <v>0</v>
      </c>
      <c r="AM67" s="108"/>
      <c r="AN67" s="140"/>
      <c r="AO67" s="142"/>
      <c r="AP67" s="132"/>
      <c r="AQ67" s="143"/>
      <c r="AR67" s="159"/>
      <c r="AS67" s="159"/>
      <c r="AT67" s="156"/>
      <c r="AU67" s="118"/>
      <c r="AV67" s="119"/>
      <c r="AW67" s="120"/>
      <c r="AX67" s="121"/>
      <c r="AY67" s="121"/>
      <c r="AZ67" s="81"/>
      <c r="BA67" s="81"/>
      <c r="BB67" s="81"/>
      <c r="BC67" s="81"/>
    </row>
    <row r="68" spans="1:56" s="82" customFormat="1" ht="64.5" customHeight="1" x14ac:dyDescent="0.2">
      <c r="A68" s="144">
        <v>20</v>
      </c>
      <c r="B68" s="102"/>
      <c r="C68" s="103" t="str">
        <f>IF(B68=$B$1048372,$C$1048372,IF(B68=$B$1048373,$C$1048373,IF(B68=$B$1048374,$C$1048374,IF(B68=$B$1048375,$C$1048375,IF(B68=$B$1048376,$C$1048376,IF(B68=$B$1048377,$C$1048377,IF(B68=$B$1048378,$C$1048378,IF(B68=$B$1048379,$C$1048379,IF(B68=$B$1048380,$C$1048380,IF(B68=$B$1048381,$C$1048381,IF(B68=$B$1048384,$C$1048384,IF(B68=$B$1048385,$C$1048385,IF(B68=$B$1048386,$C$1048386,IF(B68=$B$1048387,$C$1048387,IF(B68=$B$1048388,$C$1048388,IF(B68=$B$1048389,$C$1048389,IF(B68=$B$1048390,$C$1048390," ")))))))))))))))))</f>
        <v xml:space="preserve"> </v>
      </c>
      <c r="D68" s="104"/>
      <c r="E68" s="104"/>
      <c r="F68" s="104"/>
      <c r="G68" s="105"/>
      <c r="H68" s="155"/>
      <c r="I68" s="150"/>
      <c r="J68" s="153"/>
      <c r="K68" s="106"/>
      <c r="L68" s="107">
        <f t="shared" ref="L68" si="233">IF(K68="ALTA",5,IF(K68="MEDIO ALTA",4,IF(K68="MEDIA",3,IF(K68="MEDIO BAJA",2,IF(K68="BAJA",1,0)))))</f>
        <v>0</v>
      </c>
      <c r="M68" s="106"/>
      <c r="N68" s="107">
        <f t="shared" ref="N68" si="234">IF(M68="ALTO",5,IF(M68="MEDIO ALTO",4,IF(M68="MEDIO",3,IF(M68="MEDIO BAJO",2,IF(M68="BAJO",1,0)))))</f>
        <v>0</v>
      </c>
      <c r="O68" s="107">
        <f t="shared" si="56"/>
        <v>0</v>
      </c>
      <c r="P68" s="139"/>
      <c r="Q68" s="109">
        <f t="shared" si="1"/>
        <v>0</v>
      </c>
      <c r="R68" s="111" t="e">
        <f t="shared" si="57"/>
        <v>#DIV/0!</v>
      </c>
      <c r="S68" s="111" t="e">
        <f t="shared" ref="S68" si="235">R68*0.6</f>
        <v>#DIV/0!</v>
      </c>
      <c r="T68" s="112"/>
      <c r="U68" s="145"/>
      <c r="V68" s="113"/>
      <c r="W68" s="146"/>
      <c r="X68" s="112"/>
      <c r="Y68" s="112"/>
      <c r="Z68" s="113" t="e">
        <f t="shared" ref="Z68" si="236">IF(P68="No_existen",5*$Z$10,AA68*$Z$10)</f>
        <v>#DIV/0!</v>
      </c>
      <c r="AA68" s="110" t="e">
        <f t="shared" ref="AA68" si="237">ROUND(AVERAGEIF(AB68:AB70,"&gt;0"),0)</f>
        <v>#DIV/0!</v>
      </c>
      <c r="AB68" s="114">
        <f t="shared" si="3"/>
        <v>0</v>
      </c>
      <c r="AC68" s="108"/>
      <c r="AD68" s="108"/>
      <c r="AE68" s="113" t="e">
        <f t="shared" ref="AE68" si="238">IF(P68="No_existen",5*$AE$10,AF68*$AE$10)</f>
        <v>#DIV/0!</v>
      </c>
      <c r="AF68" s="110" t="e">
        <f t="shared" ref="AF68" si="239">ROUND(AVERAGEIF(AG68:AG70,"&gt;0"),0)</f>
        <v>#DIV/0!</v>
      </c>
      <c r="AG68" s="114">
        <f t="shared" si="4"/>
        <v>0</v>
      </c>
      <c r="AH68" s="108"/>
      <c r="AI68" s="108"/>
      <c r="AJ68" s="113" t="e">
        <f t="shared" ref="AJ68" si="240">IF(P68="No_existen",5*$AJ$10,AK68*$AJ$10)</f>
        <v>#DIV/0!</v>
      </c>
      <c r="AK68" s="110" t="e">
        <f t="shared" ref="AK68" si="241">ROUND(AVERAGEIF(AL68:AL70,"&gt;0"),0)</f>
        <v>#DIV/0!</v>
      </c>
      <c r="AL68" s="114">
        <f t="shared" si="5"/>
        <v>0</v>
      </c>
      <c r="AM68" s="108"/>
      <c r="AN68" s="110" t="e">
        <f t="shared" ref="AN68" si="242">ROUND(AVERAGE(R68,AA68,AF68,AK68),0)</f>
        <v>#DIV/0!</v>
      </c>
      <c r="AO68" s="115" t="e">
        <f t="shared" ref="AO68" si="243">IF(AN68&lt;1.5,"FUERTE",IF(AND(AN68&gt;=1.5,AN68&lt;2.5),"ACEPTABLE",IF(AN68&gt;=5,"INEXISTENTE","DÉBIL")))</f>
        <v>#DIV/0!</v>
      </c>
      <c r="AP68" s="116">
        <f t="shared" ref="AP68" si="244">IF(O68=0,0,ROUND((O68*AN68),0))</f>
        <v>0</v>
      </c>
      <c r="AQ68" s="117" t="str">
        <f>IF(AP68&gt;=40,"GRAVE", IF(AP68&lt;=3, "LEVE", "MODERADO"))</f>
        <v>LEVE</v>
      </c>
      <c r="AR68" s="157"/>
      <c r="AS68" s="157"/>
      <c r="AT68" s="156"/>
      <c r="AU68" s="118"/>
      <c r="AV68" s="119"/>
      <c r="AW68" s="120"/>
      <c r="AX68" s="121"/>
      <c r="AY68" s="121"/>
      <c r="AZ68" s="81"/>
      <c r="BA68" s="81"/>
      <c r="BB68" s="81"/>
      <c r="BC68" s="81"/>
    </row>
    <row r="69" spans="1:56" s="82" customFormat="1" ht="64.5" customHeight="1" x14ac:dyDescent="0.2">
      <c r="A69" s="144"/>
      <c r="B69" s="126"/>
      <c r="C69" s="127"/>
      <c r="D69" s="104"/>
      <c r="E69" s="104"/>
      <c r="F69" s="104"/>
      <c r="G69" s="128"/>
      <c r="H69" s="164"/>
      <c r="I69" s="150"/>
      <c r="J69" s="153"/>
      <c r="K69" s="129"/>
      <c r="L69" s="130"/>
      <c r="M69" s="129"/>
      <c r="N69" s="130"/>
      <c r="O69" s="130"/>
      <c r="P69" s="139"/>
      <c r="Q69" s="109">
        <f t="shared" si="1"/>
        <v>0</v>
      </c>
      <c r="R69" s="110"/>
      <c r="S69" s="110"/>
      <c r="T69" s="112"/>
      <c r="U69" s="147"/>
      <c r="V69" s="131"/>
      <c r="W69" s="146"/>
      <c r="X69" s="112"/>
      <c r="Y69" s="112"/>
      <c r="Z69" s="131"/>
      <c r="AA69" s="110"/>
      <c r="AB69" s="114">
        <f t="shared" si="3"/>
        <v>0</v>
      </c>
      <c r="AC69" s="108"/>
      <c r="AD69" s="108"/>
      <c r="AE69" s="131"/>
      <c r="AF69" s="110"/>
      <c r="AG69" s="114">
        <f t="shared" si="4"/>
        <v>0</v>
      </c>
      <c r="AH69" s="108"/>
      <c r="AI69" s="108"/>
      <c r="AJ69" s="131"/>
      <c r="AK69" s="110"/>
      <c r="AL69" s="114">
        <f t="shared" si="5"/>
        <v>0</v>
      </c>
      <c r="AM69" s="108"/>
      <c r="AN69" s="110"/>
      <c r="AO69" s="115"/>
      <c r="AP69" s="132"/>
      <c r="AQ69" s="133"/>
      <c r="AR69" s="158"/>
      <c r="AS69" s="158"/>
      <c r="AT69" s="156"/>
      <c r="AU69" s="118"/>
      <c r="AV69" s="119"/>
      <c r="AW69" s="120"/>
      <c r="AX69" s="121"/>
      <c r="AY69" s="121"/>
      <c r="AZ69" s="81"/>
      <c r="BA69" s="81"/>
      <c r="BB69" s="81"/>
      <c r="BC69" s="81"/>
    </row>
    <row r="70" spans="1:56" s="82" customFormat="1" ht="64.5" customHeight="1" x14ac:dyDescent="0.2">
      <c r="A70" s="144"/>
      <c r="B70" s="134"/>
      <c r="C70" s="135"/>
      <c r="D70" s="104"/>
      <c r="E70" s="104"/>
      <c r="F70" s="104"/>
      <c r="G70" s="136"/>
      <c r="H70" s="165"/>
      <c r="I70" s="150"/>
      <c r="J70" s="153"/>
      <c r="K70" s="137"/>
      <c r="L70" s="138"/>
      <c r="M70" s="129"/>
      <c r="N70" s="138"/>
      <c r="O70" s="130"/>
      <c r="P70" s="139"/>
      <c r="Q70" s="109">
        <f t="shared" si="1"/>
        <v>0</v>
      </c>
      <c r="R70" s="140"/>
      <c r="S70" s="140"/>
      <c r="T70" s="112"/>
      <c r="U70" s="148"/>
      <c r="V70" s="141"/>
      <c r="W70" s="146"/>
      <c r="X70" s="112"/>
      <c r="Y70" s="112"/>
      <c r="Z70" s="141"/>
      <c r="AA70" s="140"/>
      <c r="AB70" s="114">
        <f t="shared" si="3"/>
        <v>0</v>
      </c>
      <c r="AC70" s="108"/>
      <c r="AD70" s="108"/>
      <c r="AE70" s="141"/>
      <c r="AF70" s="140"/>
      <c r="AG70" s="114">
        <f t="shared" si="4"/>
        <v>0</v>
      </c>
      <c r="AH70" s="108"/>
      <c r="AI70" s="108"/>
      <c r="AJ70" s="141"/>
      <c r="AK70" s="140"/>
      <c r="AL70" s="114">
        <f t="shared" si="5"/>
        <v>0</v>
      </c>
      <c r="AM70" s="108"/>
      <c r="AN70" s="140"/>
      <c r="AO70" s="142"/>
      <c r="AP70" s="132"/>
      <c r="AQ70" s="143"/>
      <c r="AR70" s="159"/>
      <c r="AS70" s="159"/>
      <c r="AT70" s="156"/>
      <c r="AU70" s="118"/>
      <c r="AV70" s="119"/>
      <c r="AW70" s="120"/>
      <c r="AX70" s="121"/>
      <c r="AY70" s="121"/>
      <c r="AZ70" s="81"/>
      <c r="BA70" s="81"/>
      <c r="BB70" s="81"/>
      <c r="BC70" s="81"/>
    </row>
    <row r="71" spans="1:56" s="82" customFormat="1" ht="64.5" customHeight="1" x14ac:dyDescent="0.2">
      <c r="A71" s="144">
        <v>21</v>
      </c>
      <c r="B71" s="102"/>
      <c r="C71" s="103" t="str">
        <f>IF(B71=$B$1048372,$C$1048372,IF(B71=$B$1048373,$C$1048373,IF(B71=$B$1048374,$C$1048374,IF(B71=$B$1048375,$C$1048375,IF(B71=$B$1048376,$C$1048376,IF(B71=$B$1048377,$C$1048377,IF(B71=$B$1048378,$C$1048378,IF(B71=$B$1048379,$C$1048379,IF(B71=$B$1048380,$C$1048380,IF(B71=$B$1048381,$C$1048381,IF(B71=$B$1048384,$C$1048384,IF(B71=$B$1048385,$C$1048385,IF(B71=$B$1048386,$C$1048386,IF(B71=$B$1048387,$C$1048387,IF(B71=$B$1048388,$C$1048388,IF(B71=$B$1048389,$C$1048389,IF(B71=$B$1048390,$C$1048390," ")))))))))))))))))</f>
        <v xml:space="preserve"> </v>
      </c>
      <c r="D71" s="104"/>
      <c r="E71" s="104"/>
      <c r="F71" s="104"/>
      <c r="G71" s="105"/>
      <c r="H71" s="155"/>
      <c r="I71" s="150"/>
      <c r="J71" s="153"/>
      <c r="K71" s="106"/>
      <c r="L71" s="107">
        <f t="shared" ref="L71" si="245">IF(K71="ALTA",5,IF(K71="MEDIO ALTA",4,IF(K71="MEDIA",3,IF(K71="MEDIO BAJA",2,IF(K71="BAJA",1,0)))))</f>
        <v>0</v>
      </c>
      <c r="M71" s="106"/>
      <c r="N71" s="107">
        <f t="shared" ref="N71" si="246">IF(M71="ALTO",5,IF(M71="MEDIO ALTO",4,IF(M71="MEDIO",3,IF(M71="MEDIO BAJO",2,IF(M71="BAJO",1,0)))))</f>
        <v>0</v>
      </c>
      <c r="O71" s="107">
        <f t="shared" si="56"/>
        <v>0</v>
      </c>
      <c r="P71" s="139"/>
      <c r="Q71" s="109">
        <f t="shared" si="1"/>
        <v>0</v>
      </c>
      <c r="R71" s="111" t="e">
        <f t="shared" si="57"/>
        <v>#DIV/0!</v>
      </c>
      <c r="S71" s="111" t="e">
        <f t="shared" ref="S71" si="247">R71*0.6</f>
        <v>#DIV/0!</v>
      </c>
      <c r="T71" s="112"/>
      <c r="U71" s="145"/>
      <c r="V71" s="113"/>
      <c r="W71" s="146"/>
      <c r="X71" s="112"/>
      <c r="Y71" s="112"/>
      <c r="Z71" s="113" t="e">
        <f t="shared" ref="Z71" si="248">IF(P71="No_existen",5*$Z$10,AA71*$Z$10)</f>
        <v>#DIV/0!</v>
      </c>
      <c r="AA71" s="110" t="e">
        <f>ROUND(AVERAGEIF(AB71:AB73,"&gt;0"),0)</f>
        <v>#DIV/0!</v>
      </c>
      <c r="AB71" s="114">
        <f t="shared" si="3"/>
        <v>0</v>
      </c>
      <c r="AC71" s="108"/>
      <c r="AD71" s="108"/>
      <c r="AE71" s="113" t="e">
        <f t="shared" ref="AE71" si="249">IF(P71="No_existen",5*$AE$10,AF71*$AE$10)</f>
        <v>#DIV/0!</v>
      </c>
      <c r="AF71" s="110" t="e">
        <f t="shared" ref="AF71" si="250">ROUND(AVERAGEIF(AG71:AG73,"&gt;0"),0)</f>
        <v>#DIV/0!</v>
      </c>
      <c r="AG71" s="114">
        <f t="shared" si="4"/>
        <v>0</v>
      </c>
      <c r="AH71" s="108"/>
      <c r="AI71" s="108"/>
      <c r="AJ71" s="113" t="e">
        <f t="shared" ref="AJ71" si="251">IF(P71="No_existen",5*$AJ$10,AK71*$AJ$10)</f>
        <v>#DIV/0!</v>
      </c>
      <c r="AK71" s="110" t="e">
        <f t="shared" ref="AK71" si="252">ROUND(AVERAGEIF(AL71:AL73,"&gt;0"),0)</f>
        <v>#DIV/0!</v>
      </c>
      <c r="AL71" s="114">
        <f t="shared" si="5"/>
        <v>0</v>
      </c>
      <c r="AM71" s="108"/>
      <c r="AN71" s="110" t="e">
        <f t="shared" ref="AN71" si="253">ROUND(AVERAGE(R71,AA71,AF71,AK71),0)</f>
        <v>#DIV/0!</v>
      </c>
      <c r="AO71" s="115" t="e">
        <f t="shared" ref="AO71" si="254">IF(AN71&lt;1.5,"FUERTE",IF(AND(AN71&gt;=1.5,AN71&lt;2.5),"ACEPTABLE",IF(AN71&gt;=5,"INEXISTENTE","DÉBIL")))</f>
        <v>#DIV/0!</v>
      </c>
      <c r="AP71" s="116">
        <f t="shared" ref="AP71" si="255">IF(O71=0,0,ROUND((O71*AN71),0))</f>
        <v>0</v>
      </c>
      <c r="AQ71" s="117" t="str">
        <f>IF(AP71&gt;=40,"GRAVE", IF(AP71&lt;=3, "LEVE", "MODERADO"))</f>
        <v>LEVE</v>
      </c>
      <c r="AR71" s="157"/>
      <c r="AS71" s="157"/>
      <c r="AT71" s="156"/>
      <c r="AU71" s="118"/>
      <c r="AV71" s="119"/>
      <c r="AW71" s="120"/>
      <c r="AX71" s="121"/>
      <c r="AY71" s="121"/>
      <c r="AZ71" s="81"/>
      <c r="BA71" s="81"/>
      <c r="BB71" s="81"/>
      <c r="BC71" s="81"/>
    </row>
    <row r="72" spans="1:56" s="82" customFormat="1" ht="64.5" customHeight="1" x14ac:dyDescent="0.2">
      <c r="A72" s="144"/>
      <c r="B72" s="126"/>
      <c r="C72" s="127"/>
      <c r="D72" s="104"/>
      <c r="E72" s="104"/>
      <c r="F72" s="104"/>
      <c r="G72" s="128"/>
      <c r="H72" s="164"/>
      <c r="I72" s="150"/>
      <c r="J72" s="153"/>
      <c r="K72" s="129"/>
      <c r="L72" s="130"/>
      <c r="M72" s="129"/>
      <c r="N72" s="130"/>
      <c r="O72" s="130"/>
      <c r="P72" s="139"/>
      <c r="Q72" s="109">
        <f t="shared" si="1"/>
        <v>0</v>
      </c>
      <c r="R72" s="110"/>
      <c r="S72" s="110"/>
      <c r="T72" s="112"/>
      <c r="U72" s="147"/>
      <c r="V72" s="131"/>
      <c r="W72" s="146"/>
      <c r="X72" s="112"/>
      <c r="Y72" s="112"/>
      <c r="Z72" s="131"/>
      <c r="AA72" s="110"/>
      <c r="AB72" s="114">
        <f t="shared" si="3"/>
        <v>0</v>
      </c>
      <c r="AC72" s="108"/>
      <c r="AD72" s="108"/>
      <c r="AE72" s="131"/>
      <c r="AF72" s="110"/>
      <c r="AG72" s="114">
        <f t="shared" si="4"/>
        <v>0</v>
      </c>
      <c r="AH72" s="108"/>
      <c r="AI72" s="108"/>
      <c r="AJ72" s="131"/>
      <c r="AK72" s="110"/>
      <c r="AL72" s="114">
        <f t="shared" si="5"/>
        <v>0</v>
      </c>
      <c r="AM72" s="108"/>
      <c r="AN72" s="110"/>
      <c r="AO72" s="115"/>
      <c r="AP72" s="132"/>
      <c r="AQ72" s="133"/>
      <c r="AR72" s="158"/>
      <c r="AS72" s="158"/>
      <c r="AT72" s="156"/>
      <c r="AU72" s="118"/>
      <c r="AV72" s="119"/>
      <c r="AW72" s="120"/>
      <c r="AX72" s="121"/>
      <c r="AY72" s="121"/>
      <c r="AZ72" s="81"/>
      <c r="BA72" s="81"/>
      <c r="BB72" s="81"/>
      <c r="BC72" s="81"/>
    </row>
    <row r="73" spans="1:56" s="82" customFormat="1" ht="64.5" customHeight="1" x14ac:dyDescent="0.2">
      <c r="A73" s="144"/>
      <c r="B73" s="134"/>
      <c r="C73" s="135"/>
      <c r="D73" s="104"/>
      <c r="E73" s="104"/>
      <c r="F73" s="104"/>
      <c r="G73" s="136"/>
      <c r="H73" s="165"/>
      <c r="I73" s="150"/>
      <c r="J73" s="153"/>
      <c r="K73" s="137"/>
      <c r="L73" s="138"/>
      <c r="M73" s="129"/>
      <c r="N73" s="138"/>
      <c r="O73" s="130"/>
      <c r="P73" s="139"/>
      <c r="Q73" s="109">
        <f t="shared" si="1"/>
        <v>0</v>
      </c>
      <c r="R73" s="140"/>
      <c r="S73" s="140"/>
      <c r="T73" s="112"/>
      <c r="U73" s="148"/>
      <c r="V73" s="141"/>
      <c r="W73" s="146"/>
      <c r="X73" s="112"/>
      <c r="Y73" s="112"/>
      <c r="Z73" s="141"/>
      <c r="AA73" s="140"/>
      <c r="AB73" s="114">
        <f t="shared" si="3"/>
        <v>0</v>
      </c>
      <c r="AC73" s="108"/>
      <c r="AD73" s="108"/>
      <c r="AE73" s="141"/>
      <c r="AF73" s="140"/>
      <c r="AG73" s="114">
        <f t="shared" si="4"/>
        <v>0</v>
      </c>
      <c r="AH73" s="108"/>
      <c r="AI73" s="108"/>
      <c r="AJ73" s="141"/>
      <c r="AK73" s="140"/>
      <c r="AL73" s="114">
        <f t="shared" si="5"/>
        <v>0</v>
      </c>
      <c r="AM73" s="108"/>
      <c r="AN73" s="140"/>
      <c r="AO73" s="142"/>
      <c r="AP73" s="132"/>
      <c r="AQ73" s="143"/>
      <c r="AR73" s="159"/>
      <c r="AS73" s="159"/>
      <c r="AT73" s="156"/>
      <c r="AU73" s="118"/>
      <c r="AV73" s="119"/>
      <c r="AW73" s="120"/>
      <c r="AX73" s="121"/>
      <c r="AY73" s="121"/>
      <c r="AZ73" s="81"/>
      <c r="BA73" s="81"/>
      <c r="BB73" s="81"/>
      <c r="BC73" s="81"/>
    </row>
    <row r="74" spans="1:56" s="82" customFormat="1" ht="63.75" customHeight="1" x14ac:dyDescent="0.2">
      <c r="A74" s="144">
        <v>22</v>
      </c>
      <c r="B74" s="102"/>
      <c r="C74" s="103" t="str">
        <f>IF(B74=$B$1048372,$C$1048372,IF(B74=$B$1048373,$C$1048373,IF(B74=$B$1048374,$C$1048374,IF(B74=$B$1048375,$C$1048375,IF(B74=$B$1048376,$C$1048376,IF(B74=$B$1048377,$C$1048377,IF(B74=$B$1048378,$C$1048378,IF(B74=$B$1048379,$C$1048379,IF(B74=$B$1048380,$C$1048380,IF(B74=$B$1048381,$C$1048381,IF(B74=$B$1048384,$C$1048384,IF(B74=$B$1048385,$C$1048385,IF(B74=$B$1048386,$C$1048386,IF(B74=$B$1048387,$C$1048387,IF(B74=$B$1048388,$C$1048388,IF(B74=$B$1048389,$C$1048389,IF(B74=$B$1048390,$C$1048390," ")))))))))))))))))</f>
        <v xml:space="preserve"> </v>
      </c>
      <c r="D74" s="104"/>
      <c r="E74" s="104"/>
      <c r="F74" s="104"/>
      <c r="G74" s="105"/>
      <c r="H74" s="155"/>
      <c r="I74" s="149"/>
      <c r="J74" s="150"/>
      <c r="K74" s="106"/>
      <c r="L74" s="107">
        <f t="shared" ref="L74" si="256">IF(K74="ALTA",5,IF(K74="MEDIO ALTA",4,IF(K74="MEDIA",3,IF(K74="MEDIO BAJA",2,IF(K74="BAJA",1,0)))))</f>
        <v>0</v>
      </c>
      <c r="M74" s="106"/>
      <c r="N74" s="107">
        <f t="shared" si="6"/>
        <v>0</v>
      </c>
      <c r="O74" s="107">
        <f t="shared" ref="O74" si="257">N74*L74</f>
        <v>0</v>
      </c>
      <c r="P74" s="139"/>
      <c r="Q74" s="109">
        <f t="shared" si="1"/>
        <v>0</v>
      </c>
      <c r="R74" s="111" t="e">
        <f t="shared" ref="R74" si="258">ROUND(AVERAGEIF(Q74:Q76,"&gt;0"),0)</f>
        <v>#DIV/0!</v>
      </c>
      <c r="S74" s="111" t="e">
        <f t="shared" ref="S74" si="259">R74*0.6</f>
        <v>#DIV/0!</v>
      </c>
      <c r="T74" s="112"/>
      <c r="U74" s="145"/>
      <c r="V74" s="113"/>
      <c r="W74" s="146"/>
      <c r="X74" s="112"/>
      <c r="Y74" s="112"/>
      <c r="Z74" s="113" t="e">
        <f t="shared" ref="Z74" si="260">IF(P74="No_existen",5*$Z$10,AA74*$Z$10)</f>
        <v>#DIV/0!</v>
      </c>
      <c r="AA74" s="111" t="e">
        <f>ROUND(AVERAGEIF(AB74:AB76,"&gt;0"),0)</f>
        <v>#DIV/0!</v>
      </c>
      <c r="AB74" s="166">
        <f t="shared" si="3"/>
        <v>0</v>
      </c>
      <c r="AC74" s="112"/>
      <c r="AD74" s="112"/>
      <c r="AE74" s="113">
        <f t="shared" ref="AE74" si="261">IF(P74="No_existen",5*$AE$10,AF74*$AE$10)</f>
        <v>0.4</v>
      </c>
      <c r="AF74" s="167">
        <f t="shared" ref="AF74" si="262">ROUND(AVERAGEIF(AG74:AG76,"&gt;0"),0)</f>
        <v>4</v>
      </c>
      <c r="AG74" s="166">
        <f t="shared" si="4"/>
        <v>0</v>
      </c>
      <c r="AH74" s="112"/>
      <c r="AI74" s="112"/>
      <c r="AJ74" s="113" t="e">
        <f t="shared" ref="AJ74" si="263">IF(P74="No_existen",5*$AJ$10,AK74*$AJ$10)</f>
        <v>#DIV/0!</v>
      </c>
      <c r="AK74" s="111" t="e">
        <f t="shared" ref="AK74" si="264">ROUND(AVERAGEIF(AL74:AL76,"&gt;0"),0)</f>
        <v>#DIV/0!</v>
      </c>
      <c r="AL74" s="166">
        <f t="shared" si="5"/>
        <v>0</v>
      </c>
      <c r="AM74" s="112"/>
      <c r="AN74" s="111" t="e">
        <f t="shared" ref="AN74" si="265">ROUND(AVERAGE(R74,AA74,AF74,AK74),0)</f>
        <v>#DIV/0!</v>
      </c>
      <c r="AO74" s="168" t="e">
        <f t="shared" ref="AO74" si="266">IF(AN74&lt;1.5,"FUERTE",IF(AND(AN74&gt;=1.5,AN74&lt;2.5),"ACEPTABLE",IF(AN74&gt;=5,"INEXISTENTE","DÉBIL")))</f>
        <v>#DIV/0!</v>
      </c>
      <c r="AP74" s="116">
        <f t="shared" ref="AP74" si="267">IF(O74=0,0,ROUND((O74*AN74),0))</f>
        <v>0</v>
      </c>
      <c r="AQ74" s="117" t="str">
        <f>IF(AP74&gt;=40,"GRAVE", IF(AP74&lt;=3, "LEVE", "MODERADO"))</f>
        <v>LEVE</v>
      </c>
      <c r="AR74" s="157"/>
      <c r="AS74" s="157"/>
      <c r="AT74" s="156"/>
      <c r="AU74" s="118"/>
      <c r="AV74" s="119"/>
      <c r="AW74" s="120"/>
      <c r="AX74" s="121"/>
      <c r="AY74" s="122"/>
      <c r="AZ74" s="81"/>
      <c r="BA74" s="81"/>
      <c r="BB74" s="81"/>
      <c r="BC74" s="81"/>
    </row>
    <row r="75" spans="1:56" s="82" customFormat="1" ht="63.75" customHeight="1" x14ac:dyDescent="0.2">
      <c r="A75" s="144"/>
      <c r="B75" s="126"/>
      <c r="C75" s="127"/>
      <c r="D75" s="104"/>
      <c r="E75" s="104"/>
      <c r="F75" s="104"/>
      <c r="G75" s="128"/>
      <c r="H75" s="164"/>
      <c r="I75" s="151"/>
      <c r="J75" s="150"/>
      <c r="K75" s="129"/>
      <c r="L75" s="130"/>
      <c r="M75" s="129"/>
      <c r="N75" s="130"/>
      <c r="O75" s="130"/>
      <c r="P75" s="139"/>
      <c r="Q75" s="109">
        <f t="shared" si="1"/>
        <v>0</v>
      </c>
      <c r="R75" s="110"/>
      <c r="S75" s="110"/>
      <c r="T75" s="112"/>
      <c r="U75" s="147"/>
      <c r="V75" s="131"/>
      <c r="W75" s="146"/>
      <c r="X75" s="112"/>
      <c r="Y75" s="112"/>
      <c r="Z75" s="131"/>
      <c r="AA75" s="110"/>
      <c r="AB75" s="114">
        <f t="shared" si="3"/>
        <v>0</v>
      </c>
      <c r="AC75" s="108"/>
      <c r="AD75" s="108"/>
      <c r="AE75" s="131"/>
      <c r="AF75" s="167"/>
      <c r="AG75" s="114">
        <f t="shared" si="4"/>
        <v>0</v>
      </c>
      <c r="AH75" s="108"/>
      <c r="AI75" s="108"/>
      <c r="AJ75" s="131"/>
      <c r="AK75" s="110"/>
      <c r="AL75" s="114">
        <f t="shared" si="5"/>
        <v>0</v>
      </c>
      <c r="AM75" s="108"/>
      <c r="AN75" s="110"/>
      <c r="AO75" s="115"/>
      <c r="AP75" s="132"/>
      <c r="AQ75" s="133"/>
      <c r="AR75" s="158"/>
      <c r="AS75" s="158"/>
      <c r="AT75" s="156"/>
      <c r="AU75" s="118"/>
      <c r="AV75" s="119"/>
      <c r="AW75" s="120"/>
      <c r="AX75" s="121"/>
      <c r="AY75" s="122"/>
      <c r="AZ75" s="81"/>
      <c r="BA75" s="81"/>
      <c r="BB75" s="81"/>
      <c r="BC75" s="81"/>
    </row>
    <row r="76" spans="1:56" s="82" customFormat="1" ht="63.75" customHeight="1" thickBot="1" x14ac:dyDescent="0.25">
      <c r="A76" s="169"/>
      <c r="B76" s="170"/>
      <c r="C76" s="171"/>
      <c r="D76" s="172"/>
      <c r="E76" s="172"/>
      <c r="F76" s="172"/>
      <c r="G76" s="173"/>
      <c r="H76" s="174"/>
      <c r="I76" s="175"/>
      <c r="J76" s="176"/>
      <c r="K76" s="177"/>
      <c r="L76" s="178"/>
      <c r="M76" s="177"/>
      <c r="N76" s="178"/>
      <c r="O76" s="178"/>
      <c r="P76" s="179"/>
      <c r="Q76" s="180">
        <f t="shared" ref="Q76" si="268">IF(P76=$P$1048376,1,IF(P76=$P$1048372,5,IF(P76=$P$1048373,4,IF(P76=$P$1048374,3,IF(P76=$P$1048375,2,0)))))</f>
        <v>0</v>
      </c>
      <c r="R76" s="181"/>
      <c r="S76" s="181"/>
      <c r="T76" s="182"/>
      <c r="U76" s="183"/>
      <c r="V76" s="184"/>
      <c r="W76" s="185"/>
      <c r="X76" s="186"/>
      <c r="Y76" s="182"/>
      <c r="Z76" s="184"/>
      <c r="AA76" s="181"/>
      <c r="AB76" s="187">
        <f t="shared" ref="AB76" si="269">IF(AC76=$AD$1048373,1,IF(AC76=$AD$1048372,4,IF(P76="No_existen",5,0)))</f>
        <v>0</v>
      </c>
      <c r="AC76" s="186"/>
      <c r="AD76" s="186"/>
      <c r="AE76" s="184"/>
      <c r="AF76" s="188"/>
      <c r="AG76" s="187">
        <f t="shared" ref="AG76" si="270">IF(AH76=$AH$1048372,1,IF(AH76=$AH$1048373,4,IF(P76="No_existen",5,0)))</f>
        <v>4</v>
      </c>
      <c r="AH76" s="186" t="s">
        <v>203</v>
      </c>
      <c r="AI76" s="186"/>
      <c r="AJ76" s="184"/>
      <c r="AK76" s="181"/>
      <c r="AL76" s="187">
        <f t="shared" ref="AL76" si="271">IF(AM76="Preventivo",1,IF(AM76="Detectivo",4, IF(P76="No_existen",5,0)))</f>
        <v>0</v>
      </c>
      <c r="AM76" s="186"/>
      <c r="AN76" s="181"/>
      <c r="AO76" s="189"/>
      <c r="AP76" s="190"/>
      <c r="AQ76" s="191"/>
      <c r="AR76" s="192"/>
      <c r="AS76" s="192"/>
      <c r="AT76" s="193"/>
      <c r="AU76" s="193"/>
      <c r="AV76" s="194"/>
      <c r="AW76" s="195"/>
      <c r="AX76" s="121"/>
      <c r="AY76" s="122"/>
      <c r="AZ76" s="81"/>
      <c r="BA76" s="81"/>
      <c r="BB76" s="81"/>
      <c r="BC76" s="81"/>
      <c r="BD76" s="196"/>
    </row>
    <row r="77" spans="1:56" x14ac:dyDescent="0.2">
      <c r="U77" s="198"/>
      <c r="Z77" s="200"/>
      <c r="AA77" s="201"/>
      <c r="AF77" s="201"/>
      <c r="AK77" s="201"/>
      <c r="AN77" s="201"/>
    </row>
    <row r="78" spans="1:56" x14ac:dyDescent="0.2">
      <c r="U78" s="198"/>
      <c r="Z78" s="200"/>
      <c r="AA78" s="201"/>
      <c r="AF78" s="201"/>
      <c r="AK78" s="201"/>
      <c r="AN78" s="201"/>
    </row>
    <row r="79" spans="1:56" x14ac:dyDescent="0.2">
      <c r="U79" s="198"/>
      <c r="Z79" s="200"/>
      <c r="AA79" s="201"/>
      <c r="AF79" s="201"/>
      <c r="AK79" s="201"/>
      <c r="AN79" s="201"/>
    </row>
    <row r="80" spans="1:56" x14ac:dyDescent="0.2">
      <c r="U80" s="198"/>
      <c r="Z80" s="200"/>
      <c r="AA80" s="201"/>
      <c r="AF80" s="201"/>
      <c r="AK80" s="201"/>
      <c r="AN80" s="201"/>
    </row>
    <row r="81" spans="20:40" x14ac:dyDescent="0.2">
      <c r="T81" s="203"/>
      <c r="U81" s="198"/>
      <c r="V81" s="204"/>
      <c r="W81" s="204"/>
      <c r="X81" s="203"/>
      <c r="Y81" s="203"/>
      <c r="Z81" s="200"/>
      <c r="AA81" s="201"/>
      <c r="AB81" s="204"/>
      <c r="AC81" s="203"/>
      <c r="AD81" s="203"/>
      <c r="AE81" s="204"/>
      <c r="AF81" s="201"/>
      <c r="AG81" s="204"/>
      <c r="AH81" s="203"/>
      <c r="AK81" s="201"/>
      <c r="AN81" s="201"/>
    </row>
    <row r="82" spans="20:40" x14ac:dyDescent="0.2">
      <c r="U82" s="198"/>
      <c r="Z82" s="200"/>
      <c r="AA82" s="201"/>
      <c r="AF82" s="201"/>
      <c r="AK82" s="201"/>
      <c r="AN82" s="201"/>
    </row>
    <row r="83" spans="20:40" x14ac:dyDescent="0.2">
      <c r="U83" s="198"/>
      <c r="Z83" s="200"/>
      <c r="AA83" s="201"/>
      <c r="AF83" s="201"/>
      <c r="AK83" s="201"/>
      <c r="AN83" s="201"/>
    </row>
    <row r="84" spans="20:40" x14ac:dyDescent="0.2">
      <c r="U84" s="198"/>
      <c r="Z84" s="200"/>
      <c r="AA84" s="201"/>
      <c r="AF84" s="201"/>
      <c r="AK84" s="201"/>
      <c r="AN84" s="201"/>
    </row>
    <row r="85" spans="20:40" x14ac:dyDescent="0.2">
      <c r="U85" s="198"/>
      <c r="Z85" s="200"/>
      <c r="AA85" s="201"/>
      <c r="AF85" s="201"/>
      <c r="AK85" s="201"/>
      <c r="AN85" s="201"/>
    </row>
    <row r="86" spans="20:40" x14ac:dyDescent="0.2">
      <c r="U86" s="198"/>
      <c r="Z86" s="200"/>
      <c r="AK86" s="201"/>
      <c r="AN86" s="201"/>
    </row>
    <row r="87" spans="20:40" x14ac:dyDescent="0.2">
      <c r="U87" s="198"/>
      <c r="Z87" s="200"/>
      <c r="AK87" s="201"/>
      <c r="AN87" s="201"/>
    </row>
    <row r="88" spans="20:40" x14ac:dyDescent="0.2">
      <c r="U88" s="198"/>
      <c r="Z88" s="200"/>
      <c r="AK88" s="201"/>
      <c r="AN88" s="201"/>
    </row>
    <row r="89" spans="20:40" x14ac:dyDescent="0.2">
      <c r="U89" s="198"/>
    </row>
    <row r="90" spans="20:40" x14ac:dyDescent="0.2">
      <c r="U90" s="198"/>
    </row>
    <row r="91" spans="20:40" x14ac:dyDescent="0.2">
      <c r="U91" s="198"/>
    </row>
    <row r="1048350" spans="46:56" x14ac:dyDescent="0.2">
      <c r="AT1048350" s="197"/>
      <c r="BD1048350" s="12"/>
    </row>
    <row r="1048351" spans="46:56" x14ac:dyDescent="0.2">
      <c r="AT1048351" s="197"/>
      <c r="BD1048351" s="12"/>
    </row>
    <row r="1048352" spans="46:56" x14ac:dyDescent="0.2">
      <c r="AT1048352" s="197"/>
      <c r="BD1048352" s="12"/>
    </row>
    <row r="1048353" spans="7:56" x14ac:dyDescent="0.2">
      <c r="AO1048353" s="205"/>
      <c r="AT1048353" s="197"/>
      <c r="BD1048353" s="12"/>
    </row>
    <row r="1048354" spans="7:56" x14ac:dyDescent="0.2">
      <c r="AO1048354" s="205"/>
      <c r="AT1048354" s="197"/>
      <c r="BD1048354" s="12"/>
    </row>
    <row r="1048355" spans="7:56" x14ac:dyDescent="0.2">
      <c r="AO1048355" s="205"/>
      <c r="AT1048355" s="197"/>
      <c r="BD1048355" s="12"/>
    </row>
    <row r="1048356" spans="7:56" x14ac:dyDescent="0.2">
      <c r="AO1048356" s="205"/>
      <c r="AT1048356" s="197"/>
      <c r="BD1048356" s="12"/>
    </row>
    <row r="1048357" spans="7:56" x14ac:dyDescent="0.2">
      <c r="AO1048357" s="205"/>
      <c r="AT1048357" s="197"/>
      <c r="BD1048357" s="12"/>
    </row>
    <row r="1048358" spans="7:56" x14ac:dyDescent="0.2">
      <c r="AO1048358" s="205"/>
      <c r="AT1048358" s="197"/>
      <c r="BD1048358" s="12"/>
    </row>
    <row r="1048359" spans="7:56" x14ac:dyDescent="0.2">
      <c r="AT1048359" s="197"/>
      <c r="BD1048359" s="12"/>
    </row>
    <row r="1048360" spans="7:56" x14ac:dyDescent="0.2">
      <c r="AT1048360" s="197"/>
      <c r="BD1048360" s="12"/>
    </row>
    <row r="1048361" spans="7:56" x14ac:dyDescent="0.2">
      <c r="AT1048361" s="197"/>
      <c r="BD1048361" s="12"/>
    </row>
    <row r="1048362" spans="7:56" x14ac:dyDescent="0.2">
      <c r="AT1048362" s="197"/>
      <c r="BD1048362" s="12"/>
    </row>
    <row r="1048363" spans="7:56" x14ac:dyDescent="0.2">
      <c r="AT1048363" s="197"/>
      <c r="BD1048363" s="12"/>
    </row>
    <row r="1048364" spans="7:56" x14ac:dyDescent="0.2">
      <c r="AT1048364" s="197"/>
      <c r="BD1048364" s="12"/>
    </row>
    <row r="1048365" spans="7:56" s="209" customFormat="1" x14ac:dyDescent="0.2">
      <c r="G1048365" s="206"/>
      <c r="H1048365" s="206"/>
      <c r="I1048365" s="206"/>
      <c r="J1048365" s="206"/>
      <c r="K1048365" s="206"/>
      <c r="L1048365" s="206"/>
      <c r="M1048365" s="206"/>
      <c r="N1048365" s="206"/>
      <c r="O1048365" s="206"/>
      <c r="P1048365" s="206"/>
      <c r="Q1048365" s="206"/>
      <c r="R1048365" s="206"/>
      <c r="S1048365" s="206"/>
      <c r="T1048365" s="206"/>
      <c r="U1048365" s="206"/>
      <c r="V1048365" s="207"/>
      <c r="W1048365" s="207"/>
      <c r="X1048365" s="206"/>
      <c r="Y1048365" s="206"/>
      <c r="Z1048365" s="207"/>
      <c r="AA1048365" s="207"/>
      <c r="AB1048365" s="207"/>
      <c r="AC1048365" s="206"/>
      <c r="AD1048365" s="206"/>
      <c r="AE1048365" s="207"/>
      <c r="AF1048365" s="207"/>
      <c r="AG1048365" s="207"/>
      <c r="AH1048365" s="206"/>
      <c r="AI1048365" s="206"/>
      <c r="AJ1048365" s="207"/>
      <c r="AK1048365" s="207"/>
      <c r="AL1048365" s="207"/>
      <c r="AM1048365" s="206"/>
      <c r="AN1048365" s="206"/>
      <c r="AO1048365" s="202"/>
      <c r="AP1048365" s="206"/>
      <c r="AQ1048365" s="206"/>
      <c r="AR1048365" s="206"/>
      <c r="AS1048365" s="206"/>
      <c r="AT1048365" s="206"/>
      <c r="AU1048365" s="208"/>
      <c r="AV1048365" s="208"/>
      <c r="AW1048365" s="208"/>
      <c r="AX1048365" s="208"/>
      <c r="AY1048365" s="208"/>
      <c r="AZ1048365" s="208"/>
      <c r="BA1048365" s="208"/>
      <c r="BB1048365" s="208"/>
      <c r="BC1048365" s="208"/>
      <c r="BD1048365" s="208"/>
    </row>
    <row r="1048366" spans="7:56" s="209" customFormat="1" x14ac:dyDescent="0.2">
      <c r="G1048366" s="206"/>
      <c r="H1048366" s="206"/>
      <c r="I1048366" s="206"/>
      <c r="J1048366" s="206"/>
      <c r="K1048366" s="206"/>
      <c r="L1048366" s="206"/>
      <c r="M1048366" s="206"/>
      <c r="N1048366" s="206"/>
      <c r="O1048366" s="206"/>
      <c r="P1048366" s="206"/>
      <c r="Q1048366" s="206"/>
      <c r="R1048366" s="206"/>
      <c r="S1048366" s="206"/>
      <c r="T1048366" s="206"/>
      <c r="U1048366" s="206"/>
      <c r="V1048366" s="207"/>
      <c r="W1048366" s="207"/>
      <c r="X1048366" s="206"/>
      <c r="Y1048366" s="206"/>
      <c r="Z1048366" s="207"/>
      <c r="AA1048366" s="207"/>
      <c r="AB1048366" s="207"/>
      <c r="AC1048366" s="206"/>
      <c r="AD1048366" s="206"/>
      <c r="AE1048366" s="207"/>
      <c r="AF1048366" s="207"/>
      <c r="AG1048366" s="207"/>
      <c r="AH1048366" s="206"/>
      <c r="AI1048366" s="206"/>
      <c r="AJ1048366" s="207"/>
      <c r="AK1048366" s="207"/>
      <c r="AL1048366" s="207"/>
      <c r="AM1048366" s="206"/>
      <c r="AN1048366" s="206"/>
      <c r="AO1048366" s="210"/>
      <c r="AP1048366" s="206"/>
      <c r="AQ1048366" s="206"/>
      <c r="AR1048366" s="206"/>
      <c r="AS1048366" s="206"/>
      <c r="AT1048366" s="206"/>
      <c r="AU1048366" s="208"/>
      <c r="AV1048366" s="208"/>
      <c r="AW1048366" s="208"/>
      <c r="AX1048366" s="208"/>
      <c r="AY1048366" s="208"/>
      <c r="AZ1048366" s="208"/>
      <c r="BA1048366" s="208"/>
      <c r="BB1048366" s="208"/>
      <c r="BC1048366" s="208"/>
      <c r="BD1048366" s="208"/>
    </row>
    <row r="1048367" spans="7:56" s="209" customFormat="1" x14ac:dyDescent="0.2">
      <c r="G1048367" s="206"/>
      <c r="H1048367" s="206"/>
      <c r="I1048367" s="206"/>
      <c r="J1048367" s="206"/>
      <c r="K1048367" s="206"/>
      <c r="L1048367" s="206"/>
      <c r="M1048367" s="206"/>
      <c r="N1048367" s="206"/>
      <c r="O1048367" s="206"/>
      <c r="P1048367" s="206"/>
      <c r="Q1048367" s="206"/>
      <c r="R1048367" s="206"/>
      <c r="S1048367" s="206"/>
      <c r="T1048367" s="206"/>
      <c r="U1048367" s="206"/>
      <c r="V1048367" s="207"/>
      <c r="W1048367" s="207"/>
      <c r="X1048367" s="206"/>
      <c r="Y1048367" s="206"/>
      <c r="Z1048367" s="207"/>
      <c r="AA1048367" s="207"/>
      <c r="AB1048367" s="207"/>
      <c r="AC1048367" s="206"/>
      <c r="AD1048367" s="206"/>
      <c r="AE1048367" s="207"/>
      <c r="AF1048367" s="207"/>
      <c r="AG1048367" s="207"/>
      <c r="AH1048367" s="206"/>
      <c r="AI1048367" s="206"/>
      <c r="AJ1048367" s="207"/>
      <c r="AK1048367" s="207"/>
      <c r="AL1048367" s="207"/>
      <c r="AM1048367" s="206"/>
      <c r="AN1048367" s="206"/>
      <c r="AO1048367" s="202"/>
      <c r="AP1048367" s="206"/>
      <c r="AQ1048367" s="206"/>
      <c r="AR1048367" s="206"/>
      <c r="AS1048367" s="206"/>
      <c r="AT1048367" s="206"/>
      <c r="AU1048367" s="208"/>
      <c r="AV1048367" s="208"/>
      <c r="AW1048367" s="208"/>
      <c r="AX1048367" s="208"/>
      <c r="AY1048367" s="208"/>
      <c r="AZ1048367" s="208"/>
      <c r="BA1048367" s="208"/>
      <c r="BB1048367" s="208"/>
      <c r="BC1048367" s="208"/>
      <c r="BD1048367" s="208"/>
    </row>
    <row r="1048368" spans="7:56" s="209" customFormat="1" x14ac:dyDescent="0.2">
      <c r="G1048368" s="206"/>
      <c r="H1048368" s="206"/>
      <c r="I1048368" s="206"/>
      <c r="J1048368" s="206"/>
      <c r="K1048368" s="206"/>
      <c r="L1048368" s="206"/>
      <c r="M1048368" s="206"/>
      <c r="N1048368" s="206"/>
      <c r="O1048368" s="206"/>
      <c r="P1048368" s="206"/>
      <c r="Q1048368" s="206"/>
      <c r="R1048368" s="206"/>
      <c r="S1048368" s="206"/>
      <c r="T1048368" s="206"/>
      <c r="U1048368" s="206"/>
      <c r="V1048368" s="207"/>
      <c r="W1048368" s="207"/>
      <c r="X1048368" s="206"/>
      <c r="Y1048368" s="206"/>
      <c r="Z1048368" s="207"/>
      <c r="AA1048368" s="207"/>
      <c r="AB1048368" s="207"/>
      <c r="AC1048368" s="206"/>
      <c r="AD1048368" s="206"/>
      <c r="AE1048368" s="207"/>
      <c r="AF1048368" s="207"/>
      <c r="AG1048368" s="207"/>
      <c r="AH1048368" s="206"/>
      <c r="AI1048368" s="206"/>
      <c r="AJ1048368" s="207"/>
      <c r="AK1048368" s="207"/>
      <c r="AL1048368" s="207"/>
      <c r="AM1048368" s="206"/>
      <c r="AN1048368" s="206"/>
      <c r="AO1048368" s="202"/>
      <c r="AP1048368" s="206"/>
      <c r="AQ1048368" s="206"/>
      <c r="AR1048368" s="206"/>
      <c r="AS1048368" s="206"/>
      <c r="AT1048368" s="206"/>
      <c r="AU1048368" s="208"/>
      <c r="AV1048368" s="208"/>
      <c r="AW1048368" s="208"/>
      <c r="AX1048368" s="208"/>
      <c r="AY1048368" s="208"/>
      <c r="AZ1048368" s="208"/>
      <c r="BA1048368" s="208"/>
      <c r="BB1048368" s="208"/>
      <c r="BC1048368" s="208"/>
      <c r="BD1048368" s="208"/>
    </row>
    <row r="1048369" spans="1:102" s="209" customFormat="1" x14ac:dyDescent="0.2">
      <c r="G1048369" s="206"/>
      <c r="H1048369" s="206"/>
      <c r="I1048369" s="206"/>
      <c r="J1048369" s="206"/>
      <c r="K1048369" s="206"/>
      <c r="L1048369" s="206"/>
      <c r="M1048369" s="206"/>
      <c r="N1048369" s="206"/>
      <c r="O1048369" s="206"/>
      <c r="P1048369" s="206"/>
      <c r="Q1048369" s="206"/>
      <c r="R1048369" s="206"/>
      <c r="S1048369" s="206"/>
      <c r="T1048369" s="206"/>
      <c r="U1048369" s="206"/>
      <c r="V1048369" s="207"/>
      <c r="W1048369" s="207"/>
      <c r="X1048369" s="206"/>
      <c r="Y1048369" s="206"/>
      <c r="Z1048369" s="207"/>
      <c r="AA1048369" s="207"/>
      <c r="AB1048369" s="207"/>
      <c r="AC1048369" s="206"/>
      <c r="AD1048369" s="206"/>
      <c r="AE1048369" s="207"/>
      <c r="AF1048369" s="207"/>
      <c r="AG1048369" s="207"/>
      <c r="AH1048369" s="206"/>
      <c r="AI1048369" s="206"/>
      <c r="AJ1048369" s="207"/>
      <c r="AK1048369" s="207"/>
      <c r="AL1048369" s="207"/>
      <c r="AM1048369" s="206"/>
      <c r="AN1048369" s="206"/>
      <c r="AO1048369" s="202"/>
      <c r="AP1048369" s="206"/>
      <c r="AQ1048369" s="206"/>
      <c r="AR1048369" s="206"/>
      <c r="AS1048369" s="206"/>
      <c r="AT1048369" s="206"/>
      <c r="AU1048369" s="208"/>
      <c r="AV1048369" s="208"/>
      <c r="AW1048369" s="208"/>
      <c r="AX1048369" s="208"/>
      <c r="AY1048369" s="208"/>
      <c r="AZ1048369" s="208"/>
      <c r="BA1048369" s="208"/>
      <c r="BB1048369" s="208"/>
      <c r="BC1048369" s="208"/>
      <c r="BD1048369" s="208"/>
    </row>
    <row r="1048370" spans="1:102" s="209" customFormat="1" ht="13.5" thickBot="1" x14ac:dyDescent="0.25">
      <c r="G1048370" s="206"/>
      <c r="H1048370" s="206"/>
      <c r="I1048370" s="206"/>
      <c r="J1048370" s="206"/>
      <c r="K1048370" s="206"/>
      <c r="L1048370" s="206"/>
      <c r="M1048370" s="206"/>
      <c r="N1048370" s="206"/>
      <c r="O1048370" s="206"/>
      <c r="P1048370" s="206"/>
      <c r="Q1048370" s="206"/>
      <c r="R1048370" s="206"/>
      <c r="S1048370" s="206"/>
      <c r="T1048370" s="206"/>
      <c r="U1048370" s="206"/>
      <c r="V1048370" s="207"/>
      <c r="W1048370" s="207"/>
      <c r="X1048370" s="206"/>
      <c r="Y1048370" s="206"/>
      <c r="Z1048370" s="207"/>
      <c r="AA1048370" s="207"/>
      <c r="AB1048370" s="207"/>
      <c r="AC1048370" s="206"/>
      <c r="AD1048370" s="206"/>
      <c r="AE1048370" s="207"/>
      <c r="AF1048370" s="207"/>
      <c r="AG1048370" s="207"/>
      <c r="AH1048370" s="206"/>
      <c r="AI1048370" s="206"/>
      <c r="AJ1048370" s="207"/>
      <c r="AK1048370" s="207"/>
      <c r="AL1048370" s="207"/>
      <c r="AM1048370" s="206"/>
      <c r="AN1048370" s="206"/>
      <c r="AO1048370" s="202"/>
      <c r="AP1048370" s="206"/>
      <c r="AQ1048370" s="206"/>
      <c r="AR1048370" s="206"/>
      <c r="AS1048370" s="206"/>
      <c r="AT1048370" s="206"/>
      <c r="AU1048370" s="208"/>
      <c r="AV1048370" s="208"/>
      <c r="AW1048370" s="208"/>
      <c r="AX1048370" s="208"/>
      <c r="AY1048370" s="208"/>
      <c r="AZ1048370" s="208"/>
      <c r="BA1048370" s="208"/>
      <c r="BB1048370" s="208"/>
      <c r="BC1048370" s="208"/>
      <c r="BD1048370" s="208"/>
    </row>
    <row r="1048371" spans="1:102" s="12" customFormat="1" ht="25.5" customHeight="1" thickBot="1" x14ac:dyDescent="0.25">
      <c r="A1048371" s="211" t="s">
        <v>204</v>
      </c>
      <c r="B1048371" s="212" t="s">
        <v>9</v>
      </c>
      <c r="C1048371" s="213" t="s">
        <v>205</v>
      </c>
      <c r="D1048371" s="211" t="s">
        <v>24</v>
      </c>
      <c r="E1048371" s="214" t="s">
        <v>56</v>
      </c>
      <c r="F1048371" s="214" t="s">
        <v>140</v>
      </c>
      <c r="G1048371" s="215" t="s">
        <v>206</v>
      </c>
      <c r="H1048371" s="197"/>
      <c r="I1048371" s="197"/>
      <c r="J1048371" s="197"/>
      <c r="K1048371" s="215" t="s">
        <v>207</v>
      </c>
      <c r="L1048371" s="197"/>
      <c r="M1048371" s="197"/>
      <c r="N1048371" s="197"/>
      <c r="O1048371" s="197"/>
      <c r="P1048371" s="215" t="s">
        <v>208</v>
      </c>
      <c r="Q1048371" s="197"/>
      <c r="R1048371" s="197"/>
      <c r="S1048371" s="197"/>
      <c r="T1048371" s="197"/>
      <c r="U1048371" s="197"/>
      <c r="V1048371" s="199"/>
      <c r="W1048371" s="199"/>
      <c r="X1048371" s="202" t="s">
        <v>209</v>
      </c>
      <c r="Y1048371" s="197"/>
      <c r="Z1048371" s="199"/>
      <c r="AA1048371" s="199"/>
      <c r="AB1048371" s="199"/>
      <c r="AC1048371" s="197"/>
      <c r="AD1048371" s="202" t="s">
        <v>210</v>
      </c>
      <c r="AE1048371" s="216"/>
      <c r="AF1048371" s="199"/>
      <c r="AG1048371" s="199"/>
      <c r="AH1048371" s="202" t="s">
        <v>211</v>
      </c>
      <c r="AI1048371" s="202" t="s">
        <v>212</v>
      </c>
      <c r="AJ1048371" s="216"/>
      <c r="AK1048371" s="199"/>
      <c r="AL1048371" s="199"/>
      <c r="AM1048371" s="197"/>
      <c r="AN1048371" s="197"/>
      <c r="AO1048371" s="202"/>
      <c r="AP1048371" s="197"/>
      <c r="AQ1048371" s="217" t="s">
        <v>213</v>
      </c>
      <c r="AS1048371" s="197"/>
      <c r="AT1048371" s="218" t="s">
        <v>214</v>
      </c>
      <c r="AU1048371" s="219"/>
      <c r="AV1048371" s="220"/>
      <c r="AW1048371" s="202"/>
      <c r="AX1048371" s="217" t="s">
        <v>215</v>
      </c>
      <c r="AY1048371" s="202"/>
      <c r="AZ1048371" s="221" t="s">
        <v>216</v>
      </c>
      <c r="BA1048371" s="222" t="s">
        <v>217</v>
      </c>
      <c r="BB1048371" s="223" t="s">
        <v>218</v>
      </c>
      <c r="BD1048371" s="224" t="s">
        <v>215</v>
      </c>
      <c r="BE1048371" s="225" t="s">
        <v>219</v>
      </c>
      <c r="BG1048371" s="226" t="s">
        <v>220</v>
      </c>
      <c r="BH1048371" s="227"/>
      <c r="BI1048371" s="227"/>
      <c r="BJ1048371" s="227"/>
      <c r="BK1048371" s="227"/>
      <c r="BL1048371" s="227"/>
      <c r="BM1048371" s="227"/>
      <c r="BN1048371" s="227"/>
      <c r="BO1048371" s="227"/>
      <c r="BP1048371" s="227"/>
      <c r="BQ1048371" s="227"/>
      <c r="BR1048371" s="227"/>
      <c r="BS1048371" s="227"/>
      <c r="BT1048371" s="227"/>
      <c r="BU1048371" s="227"/>
      <c r="BV1048371" s="227"/>
      <c r="BW1048371" s="227"/>
      <c r="BX1048371" s="227"/>
      <c r="BY1048371" s="227"/>
      <c r="BZ1048371" s="227"/>
      <c r="CA1048371" s="227"/>
      <c r="CB1048371" s="227"/>
      <c r="CC1048371" s="228"/>
      <c r="CE1048371" s="229" t="s">
        <v>221</v>
      </c>
      <c r="CF1048371" s="230"/>
      <c r="CG1048371" s="230"/>
      <c r="CH1048371" s="230"/>
      <c r="CI1048371" s="230"/>
      <c r="CJ1048371" s="230"/>
      <c r="CK1048371" s="230"/>
      <c r="CL1048371" s="230"/>
      <c r="CM1048371" s="230"/>
      <c r="CN1048371" s="231"/>
      <c r="CP1048371" s="232" t="s">
        <v>222</v>
      </c>
      <c r="CQ1048371" s="233"/>
      <c r="CR1048371" s="233"/>
      <c r="CS1048371" s="233"/>
      <c r="CT1048371" s="233"/>
      <c r="CU1048371" s="233"/>
      <c r="CV1048371" s="233"/>
      <c r="CW1048371" s="233"/>
      <c r="CX1048371" s="234"/>
    </row>
    <row r="1048372" spans="1:102" s="12" customFormat="1" ht="81" x14ac:dyDescent="0.2">
      <c r="A1048372" s="235" t="s">
        <v>9</v>
      </c>
      <c r="B1048372" s="236" t="s">
        <v>223</v>
      </c>
      <c r="C1048372" s="237" t="s">
        <v>224</v>
      </c>
      <c r="D1048372" s="235" t="s">
        <v>56</v>
      </c>
      <c r="E1048372" s="238" t="s">
        <v>225</v>
      </c>
      <c r="F1048372" s="238" t="s">
        <v>226</v>
      </c>
      <c r="G1048372" s="239" t="s">
        <v>227</v>
      </c>
      <c r="H1048372" s="240" t="s">
        <v>228</v>
      </c>
      <c r="I1048372" s="197"/>
      <c r="J1048372" s="197"/>
      <c r="K1048372" s="241" t="s">
        <v>186</v>
      </c>
      <c r="L1048372" s="197"/>
      <c r="M1048372" s="197"/>
      <c r="N1048372" s="197"/>
      <c r="O1048372" s="197"/>
      <c r="P1048372" s="241" t="s">
        <v>229</v>
      </c>
      <c r="Q1048372" s="197"/>
      <c r="R1048372" s="197"/>
      <c r="S1048372" s="197"/>
      <c r="T1048372" s="197"/>
      <c r="U1048372" s="197"/>
      <c r="V1048372" s="199"/>
      <c r="W1048372" s="199"/>
      <c r="X1048372" s="197" t="s">
        <v>67</v>
      </c>
      <c r="Y1048372" s="197"/>
      <c r="Z1048372" s="199"/>
      <c r="AA1048372" s="199"/>
      <c r="AB1048372" s="199"/>
      <c r="AC1048372" s="197"/>
      <c r="AD1048372" s="241" t="s">
        <v>230</v>
      </c>
      <c r="AE1048372" s="199"/>
      <c r="AF1048372" s="199"/>
      <c r="AG1048372" s="199"/>
      <c r="AH1048372" s="242" t="s">
        <v>70</v>
      </c>
      <c r="AI1048372" s="242" t="s">
        <v>114</v>
      </c>
      <c r="AJ1048372" s="199"/>
      <c r="AK1048372" s="199"/>
      <c r="AL1048372" s="199"/>
      <c r="AM1048372" s="197"/>
      <c r="AN1048372" s="197"/>
      <c r="AO1048372" s="202"/>
      <c r="AP1048372" s="197"/>
      <c r="AQ1048372" s="243" t="s">
        <v>231</v>
      </c>
      <c r="AT1048372" s="244" t="s">
        <v>232</v>
      </c>
      <c r="AU1048372" s="202" t="s">
        <v>233</v>
      </c>
      <c r="AV1048372" s="245" t="s">
        <v>234</v>
      </c>
      <c r="AW1048372" s="246"/>
      <c r="AX1048372" s="247" t="s">
        <v>235</v>
      </c>
      <c r="AZ1048372" s="248" t="s">
        <v>236</v>
      </c>
      <c r="BA1048372" s="12" t="s">
        <v>237</v>
      </c>
      <c r="BB1048372" s="249" t="s">
        <v>238</v>
      </c>
      <c r="BD1048372" s="250" t="s">
        <v>235</v>
      </c>
      <c r="BE1048372" s="251" t="s">
        <v>239</v>
      </c>
      <c r="BG1048372" s="252" t="str">
        <f>BD1048392</f>
        <v>RECTORÍA</v>
      </c>
      <c r="BH1048372" s="253" t="s">
        <v>240</v>
      </c>
      <c r="BI1048372" s="253" t="s">
        <v>241</v>
      </c>
      <c r="BJ1048372" s="253" t="s">
        <v>242</v>
      </c>
      <c r="BK1048372" s="254" t="s">
        <v>243</v>
      </c>
      <c r="BL1048372" s="253" t="s">
        <v>244</v>
      </c>
      <c r="BM1048372" s="254" t="s">
        <v>245</v>
      </c>
      <c r="BN1048372" s="253" t="s">
        <v>246</v>
      </c>
      <c r="BO1048372" s="253" t="s">
        <v>247</v>
      </c>
      <c r="BP1048372" s="253" t="s">
        <v>248</v>
      </c>
      <c r="BQ1048372" s="253" t="s">
        <v>249</v>
      </c>
      <c r="BR1048372" s="253" t="s">
        <v>250</v>
      </c>
      <c r="BS1048372" s="253" t="s">
        <v>251</v>
      </c>
      <c r="BT1048372" s="253" t="s">
        <v>252</v>
      </c>
      <c r="BU1048372" s="254" t="s">
        <v>253</v>
      </c>
      <c r="BV1048372" s="253" t="s">
        <v>254</v>
      </c>
      <c r="BW1048372" s="253" t="s">
        <v>255</v>
      </c>
      <c r="BX1048372" s="254" t="s">
        <v>256</v>
      </c>
      <c r="BY1048372" s="253" t="s">
        <v>257</v>
      </c>
      <c r="BZ1048372" s="254" t="s">
        <v>235</v>
      </c>
      <c r="CA1048372" s="253" t="s">
        <v>258</v>
      </c>
      <c r="CB1048372" s="255" t="s">
        <v>259</v>
      </c>
      <c r="CC1048372" s="256" t="s">
        <v>260</v>
      </c>
      <c r="CE1048372" s="257" t="s">
        <v>261</v>
      </c>
      <c r="CF1048372" s="258" t="s">
        <v>262</v>
      </c>
      <c r="CG1048372" s="259" t="s">
        <v>263</v>
      </c>
      <c r="CH1048372" s="259" t="s">
        <v>264</v>
      </c>
      <c r="CI1048372" s="259" t="s">
        <v>265</v>
      </c>
      <c r="CJ1048372" s="259" t="s">
        <v>266</v>
      </c>
      <c r="CK1048372" s="259" t="s">
        <v>10</v>
      </c>
      <c r="CL1048372" s="259" t="s">
        <v>267</v>
      </c>
      <c r="CM1048372" s="259" t="s">
        <v>268</v>
      </c>
      <c r="CN1048372" s="260" t="s">
        <v>269</v>
      </c>
      <c r="CP1048372" s="261" t="s">
        <v>270</v>
      </c>
      <c r="CQ1048372" s="259" t="s">
        <v>271</v>
      </c>
      <c r="CR1048372" s="259" t="s">
        <v>272</v>
      </c>
      <c r="CS1048372" s="259" t="s">
        <v>273</v>
      </c>
      <c r="CT1048372" s="259" t="s">
        <v>274</v>
      </c>
      <c r="CU1048372" s="259" t="s">
        <v>275</v>
      </c>
      <c r="CV1048372" s="259" t="s">
        <v>276</v>
      </c>
      <c r="CW1048372" s="259" t="s">
        <v>277</v>
      </c>
      <c r="CX1048372" s="262" t="s">
        <v>278</v>
      </c>
    </row>
    <row r="1048373" spans="1:102" s="12" customFormat="1" ht="105.75" thickBot="1" x14ac:dyDescent="0.25">
      <c r="A1048373" s="235" t="s">
        <v>279</v>
      </c>
      <c r="B1048373" s="236" t="s">
        <v>280</v>
      </c>
      <c r="C1048373" s="263" t="s">
        <v>281</v>
      </c>
      <c r="D1048373" s="264" t="s">
        <v>140</v>
      </c>
      <c r="E1048373" s="238" t="s">
        <v>57</v>
      </c>
      <c r="F1048373" s="238" t="s">
        <v>141</v>
      </c>
      <c r="G1048373" s="239" t="s">
        <v>282</v>
      </c>
      <c r="H1048373" s="241" t="s">
        <v>283</v>
      </c>
      <c r="I1048373" s="197"/>
      <c r="J1048373" s="197"/>
      <c r="K1048373" s="241" t="s">
        <v>90</v>
      </c>
      <c r="L1048373" s="197"/>
      <c r="M1048373" s="197"/>
      <c r="N1048373" s="197"/>
      <c r="O1048373" s="197"/>
      <c r="P1048373" s="241" t="s">
        <v>284</v>
      </c>
      <c r="Q1048373" s="197"/>
      <c r="R1048373" s="197"/>
      <c r="S1048373" s="197"/>
      <c r="T1048373" s="197"/>
      <c r="U1048373" s="197"/>
      <c r="V1048373" s="199"/>
      <c r="W1048373" s="199"/>
      <c r="X1048373" s="197" t="s">
        <v>79</v>
      </c>
      <c r="Y1048373" s="197"/>
      <c r="Z1048373" s="199"/>
      <c r="AA1048373" s="199"/>
      <c r="AB1048373" s="199"/>
      <c r="AC1048373" s="197"/>
      <c r="AD1048373" s="241" t="s">
        <v>68</v>
      </c>
      <c r="AE1048373" s="199"/>
      <c r="AF1048373" s="199"/>
      <c r="AG1048373" s="199"/>
      <c r="AH1048373" s="265" t="s">
        <v>203</v>
      </c>
      <c r="AI1048373" s="243" t="s">
        <v>165</v>
      </c>
      <c r="AJ1048373" s="199"/>
      <c r="AK1048373" s="199"/>
      <c r="AL1048373" s="199"/>
      <c r="AM1048373" s="197"/>
      <c r="AN1048373" s="197"/>
      <c r="AO1048373" s="202"/>
      <c r="AP1048373" s="197"/>
      <c r="AQ1048373" s="243" t="s">
        <v>233</v>
      </c>
      <c r="AT1048373" s="266" t="s">
        <v>285</v>
      </c>
      <c r="AU1048373" s="197" t="s">
        <v>74</v>
      </c>
      <c r="AV1048373" s="267" t="s">
        <v>286</v>
      </c>
      <c r="AW1048373" s="246"/>
      <c r="AX1048373" s="268" t="s">
        <v>287</v>
      </c>
      <c r="AZ1048373" s="248" t="s">
        <v>288</v>
      </c>
      <c r="BA1048373" s="12" t="s">
        <v>289</v>
      </c>
      <c r="BB1048373" s="249" t="s">
        <v>290</v>
      </c>
      <c r="BD1048373" s="269" t="s">
        <v>287</v>
      </c>
      <c r="BE1048373" s="251" t="s">
        <v>291</v>
      </c>
      <c r="BG1048373" s="270" t="s">
        <v>223</v>
      </c>
      <c r="BH1048373" s="271" t="s">
        <v>292</v>
      </c>
      <c r="BI1048373" s="271" t="s">
        <v>292</v>
      </c>
      <c r="BJ1048373" s="271" t="s">
        <v>223</v>
      </c>
      <c r="BK1048373" s="271" t="s">
        <v>120</v>
      </c>
      <c r="BL1048373" s="271" t="s">
        <v>223</v>
      </c>
      <c r="BM1048373" s="271" t="s">
        <v>280</v>
      </c>
      <c r="BN1048373" s="271" t="s">
        <v>223</v>
      </c>
      <c r="BO1048373" s="271" t="s">
        <v>293</v>
      </c>
      <c r="BP1048373" s="271" t="s">
        <v>294</v>
      </c>
      <c r="BQ1048373" s="271" t="s">
        <v>294</v>
      </c>
      <c r="BR1048373" s="271" t="s">
        <v>292</v>
      </c>
      <c r="BS1048373" s="271" t="s">
        <v>292</v>
      </c>
      <c r="BT1048373" s="271" t="s">
        <v>292</v>
      </c>
      <c r="BU1048373" s="271" t="s">
        <v>292</v>
      </c>
      <c r="BV1048373" s="271" t="s">
        <v>292</v>
      </c>
      <c r="BW1048373" s="271" t="s">
        <v>292</v>
      </c>
      <c r="BX1048373" s="271" t="s">
        <v>292</v>
      </c>
      <c r="BY1048373" s="271" t="s">
        <v>295</v>
      </c>
      <c r="BZ1048373" s="271" t="s">
        <v>280</v>
      </c>
      <c r="CA1048373" s="271" t="s">
        <v>280</v>
      </c>
      <c r="CB1048373" s="272" t="s">
        <v>280</v>
      </c>
      <c r="CC1048373" s="251" t="s">
        <v>295</v>
      </c>
      <c r="CE1048373" s="270" t="s">
        <v>280</v>
      </c>
      <c r="CF1048373" s="271" t="s">
        <v>280</v>
      </c>
      <c r="CG1048373" s="271" t="s">
        <v>280</v>
      </c>
      <c r="CH1048373" s="271" t="s">
        <v>280</v>
      </c>
      <c r="CI1048373" s="271" t="s">
        <v>280</v>
      </c>
      <c r="CJ1048373" s="271" t="s">
        <v>280</v>
      </c>
      <c r="CK1048373" s="271" t="s">
        <v>280</v>
      </c>
      <c r="CL1048373" s="271" t="s">
        <v>280</v>
      </c>
      <c r="CM1048373" s="271" t="s">
        <v>280</v>
      </c>
      <c r="CN1048373" s="251" t="s">
        <v>280</v>
      </c>
      <c r="CP1048373" s="273" t="s">
        <v>55</v>
      </c>
      <c r="CQ1048373" s="274" t="s">
        <v>55</v>
      </c>
      <c r="CR1048373" s="274" t="s">
        <v>55</v>
      </c>
      <c r="CS1048373" s="274" t="s">
        <v>55</v>
      </c>
      <c r="CT1048373" s="274" t="s">
        <v>55</v>
      </c>
      <c r="CU1048373" s="274" t="s">
        <v>55</v>
      </c>
      <c r="CV1048373" s="274" t="s">
        <v>55</v>
      </c>
      <c r="CW1048373" s="274" t="s">
        <v>55</v>
      </c>
      <c r="CX1048373" s="275" t="s">
        <v>55</v>
      </c>
    </row>
    <row r="1048374" spans="1:102" ht="120.75" thickBot="1" x14ac:dyDescent="0.25">
      <c r="A1048374" s="264" t="s">
        <v>296</v>
      </c>
      <c r="B1048374" s="236" t="s">
        <v>120</v>
      </c>
      <c r="C1048374" s="263" t="s">
        <v>297</v>
      </c>
      <c r="E1048374" s="238" t="s">
        <v>167</v>
      </c>
      <c r="F1048374" s="238" t="s">
        <v>298</v>
      </c>
      <c r="G1048374" s="239" t="s">
        <v>299</v>
      </c>
      <c r="H1048374" s="276" t="s">
        <v>300</v>
      </c>
      <c r="K1048374" s="241" t="s">
        <v>162</v>
      </c>
      <c r="P1048374" s="277" t="s">
        <v>118</v>
      </c>
      <c r="X1048374" s="197" t="s">
        <v>301</v>
      </c>
      <c r="AI1048374" s="243" t="s">
        <v>302</v>
      </c>
      <c r="AQ1048374" s="265" t="s">
        <v>234</v>
      </c>
      <c r="AS1048374" s="12"/>
      <c r="AT1048374" s="266"/>
      <c r="AU1048374" s="197" t="s">
        <v>152</v>
      </c>
      <c r="AV1048374" s="267" t="s">
        <v>74</v>
      </c>
      <c r="AW1048374" s="246"/>
      <c r="AX1048374" s="268" t="s">
        <v>240</v>
      </c>
      <c r="AZ1048374" s="248" t="s">
        <v>293</v>
      </c>
      <c r="BA1048374" s="12" t="s">
        <v>303</v>
      </c>
      <c r="BB1048374" s="249" t="s">
        <v>304</v>
      </c>
      <c r="BD1048374" s="269" t="s">
        <v>248</v>
      </c>
      <c r="BE1048374" s="251" t="s">
        <v>305</v>
      </c>
      <c r="BG1048374" s="278"/>
      <c r="BH1048374" s="279"/>
      <c r="BI1048374" s="279"/>
      <c r="BJ1048374" s="271" t="s">
        <v>292</v>
      </c>
      <c r="BK1048374" s="271" t="s">
        <v>55</v>
      </c>
      <c r="BL1048374" s="271" t="s">
        <v>280</v>
      </c>
      <c r="BM1048374" s="271" t="s">
        <v>306</v>
      </c>
      <c r="BN1048374" s="271" t="s">
        <v>292</v>
      </c>
      <c r="BO1048374" s="279"/>
      <c r="BP1048374" s="271"/>
      <c r="BQ1048374" s="271"/>
      <c r="BR1048374" s="271"/>
      <c r="BS1048374" s="271"/>
      <c r="BT1048374" s="279"/>
      <c r="BU1048374" s="279"/>
      <c r="BV1048374" s="271" t="s">
        <v>306</v>
      </c>
      <c r="BW1048374" s="271" t="s">
        <v>294</v>
      </c>
      <c r="BX1048374" s="279"/>
      <c r="BY1048374" s="279"/>
      <c r="BZ1048374" s="279"/>
      <c r="CA1048374" s="279"/>
      <c r="CB1048374" s="280"/>
      <c r="CC1048374" s="281"/>
      <c r="CE1048374" s="270" t="s">
        <v>120</v>
      </c>
      <c r="CF1048374" s="271" t="s">
        <v>120</v>
      </c>
      <c r="CG1048374" s="271" t="s">
        <v>120</v>
      </c>
      <c r="CH1048374" s="271" t="s">
        <v>120</v>
      </c>
      <c r="CI1048374" s="271" t="s">
        <v>120</v>
      </c>
      <c r="CJ1048374" s="271" t="s">
        <v>120</v>
      </c>
      <c r="CK1048374" s="271" t="s">
        <v>120</v>
      </c>
      <c r="CL1048374" s="271" t="s">
        <v>120</v>
      </c>
      <c r="CM1048374" s="271" t="s">
        <v>120</v>
      </c>
      <c r="CN1048374" s="251" t="s">
        <v>120</v>
      </c>
    </row>
    <row r="1048375" spans="1:102" ht="75" x14ac:dyDescent="0.2">
      <c r="B1048375" s="282" t="s">
        <v>55</v>
      </c>
      <c r="C1048375" s="263" t="s">
        <v>307</v>
      </c>
      <c r="E1048375" s="238" t="s">
        <v>107</v>
      </c>
      <c r="F1048375" s="238" t="s">
        <v>308</v>
      </c>
      <c r="G1048375" s="241" t="s">
        <v>95</v>
      </c>
      <c r="K1048375" s="241" t="s">
        <v>99</v>
      </c>
      <c r="P1048375" s="241" t="s">
        <v>309</v>
      </c>
      <c r="AI1048375" s="243" t="s">
        <v>310</v>
      </c>
      <c r="AQ1048375" s="12"/>
      <c r="AS1048375" s="12"/>
      <c r="AT1048375" s="266"/>
      <c r="AU1048375" s="197" t="s">
        <v>311</v>
      </c>
      <c r="AV1048375" s="267" t="s">
        <v>152</v>
      </c>
      <c r="AW1048375" s="246"/>
      <c r="AX1048375" s="268" t="s">
        <v>248</v>
      </c>
      <c r="AZ1048375" s="248" t="s">
        <v>312</v>
      </c>
      <c r="BA1048375" s="12" t="s">
        <v>313</v>
      </c>
      <c r="BB1048375" s="249" t="s">
        <v>314</v>
      </c>
      <c r="BD1048375" s="269" t="s">
        <v>249</v>
      </c>
      <c r="BE1048375" s="251" t="s">
        <v>315</v>
      </c>
      <c r="BG1048375" s="278"/>
      <c r="BH1048375" s="279"/>
      <c r="BI1048375" s="279"/>
      <c r="BJ1048375" s="271" t="s">
        <v>55</v>
      </c>
      <c r="BK1048375" s="271" t="s">
        <v>280</v>
      </c>
      <c r="BL1048375" s="271" t="s">
        <v>316</v>
      </c>
      <c r="BM1048375" s="279"/>
      <c r="BN1048375" s="271" t="s">
        <v>295</v>
      </c>
      <c r="BO1048375" s="279"/>
      <c r="BP1048375" s="279"/>
      <c r="BQ1048375" s="279"/>
      <c r="BR1048375" s="279"/>
      <c r="BS1048375" s="279"/>
      <c r="BT1048375" s="279"/>
      <c r="BU1048375" s="279"/>
      <c r="BV1048375" s="279"/>
      <c r="BW1048375" s="279"/>
      <c r="BX1048375" s="279"/>
      <c r="BY1048375" s="279"/>
      <c r="BZ1048375" s="279"/>
      <c r="CA1048375" s="279"/>
      <c r="CB1048375" s="280"/>
      <c r="CC1048375" s="281"/>
      <c r="CE1048375" s="270" t="s">
        <v>55</v>
      </c>
      <c r="CF1048375" s="271" t="s">
        <v>55</v>
      </c>
      <c r="CG1048375" s="271" t="s">
        <v>55</v>
      </c>
      <c r="CH1048375" s="271" t="s">
        <v>55</v>
      </c>
      <c r="CI1048375" s="271" t="s">
        <v>55</v>
      </c>
      <c r="CJ1048375" s="271" t="s">
        <v>55</v>
      </c>
      <c r="CK1048375" s="271" t="s">
        <v>55</v>
      </c>
      <c r="CL1048375" s="271" t="s">
        <v>55</v>
      </c>
      <c r="CM1048375" s="271" t="s">
        <v>55</v>
      </c>
      <c r="CN1048375" s="251" t="s">
        <v>55</v>
      </c>
    </row>
    <row r="1048376" spans="1:102" ht="77.25" thickBot="1" x14ac:dyDescent="0.25">
      <c r="B1048376" s="282" t="s">
        <v>292</v>
      </c>
      <c r="C1048376" s="237" t="s">
        <v>317</v>
      </c>
      <c r="E1048376" s="238" t="s">
        <v>318</v>
      </c>
      <c r="F1048376" s="238" t="s">
        <v>319</v>
      </c>
      <c r="G1048376" s="241" t="s">
        <v>320</v>
      </c>
      <c r="K1048376" s="276" t="s">
        <v>63</v>
      </c>
      <c r="P1048376" s="276" t="s">
        <v>65</v>
      </c>
      <c r="AI1048376" s="243" t="s">
        <v>85</v>
      </c>
      <c r="AQ1048376" s="12"/>
      <c r="AS1048376" s="12"/>
      <c r="AT1048376" s="283"/>
      <c r="AU1048376" s="284"/>
      <c r="AV1048376" s="285" t="s">
        <v>311</v>
      </c>
      <c r="AW1048376" s="246"/>
      <c r="AX1048376" s="268" t="s">
        <v>249</v>
      </c>
      <c r="AZ1048376" s="248" t="s">
        <v>321</v>
      </c>
      <c r="BA1048376" s="12" t="s">
        <v>322</v>
      </c>
      <c r="BB1048376" s="249" t="s">
        <v>323</v>
      </c>
      <c r="BD1048376" s="250" t="s">
        <v>261</v>
      </c>
      <c r="BE1048376" s="251" t="s">
        <v>324</v>
      </c>
      <c r="BG1048376" s="278"/>
      <c r="BH1048376" s="279"/>
      <c r="BI1048376" s="279"/>
      <c r="BJ1048376" s="271" t="s">
        <v>306</v>
      </c>
      <c r="BK1048376" s="271" t="s">
        <v>295</v>
      </c>
      <c r="BL1048376" s="271" t="s">
        <v>295</v>
      </c>
      <c r="BM1048376" s="279"/>
      <c r="BN1048376" s="279"/>
      <c r="BO1048376" s="279"/>
      <c r="BP1048376" s="279"/>
      <c r="BQ1048376" s="279"/>
      <c r="BR1048376" s="279"/>
      <c r="BS1048376" s="279"/>
      <c r="BT1048376" s="279"/>
      <c r="BU1048376" s="279"/>
      <c r="BV1048376" s="279"/>
      <c r="BW1048376" s="279"/>
      <c r="BX1048376" s="279"/>
      <c r="BY1048376" s="279"/>
      <c r="BZ1048376" s="279"/>
      <c r="CA1048376" s="279"/>
      <c r="CB1048376" s="280"/>
      <c r="CC1048376" s="281"/>
      <c r="CE1048376" s="273" t="s">
        <v>292</v>
      </c>
      <c r="CF1048376" s="274" t="s">
        <v>292</v>
      </c>
      <c r="CG1048376" s="274" t="s">
        <v>292</v>
      </c>
      <c r="CH1048376" s="274" t="s">
        <v>292</v>
      </c>
      <c r="CI1048376" s="274" t="s">
        <v>292</v>
      </c>
      <c r="CJ1048376" s="274" t="s">
        <v>292</v>
      </c>
      <c r="CK1048376" s="274" t="s">
        <v>292</v>
      </c>
      <c r="CL1048376" s="274" t="s">
        <v>292</v>
      </c>
      <c r="CM1048376" s="274" t="s">
        <v>292</v>
      </c>
      <c r="CN1048376" s="275" t="s">
        <v>292</v>
      </c>
    </row>
    <row r="1048377" spans="1:102" ht="68.25" thickBot="1" x14ac:dyDescent="0.25">
      <c r="B1048377" s="282" t="s">
        <v>294</v>
      </c>
      <c r="C1048377" s="237" t="s">
        <v>325</v>
      </c>
      <c r="E1048377" s="286" t="s">
        <v>76</v>
      </c>
      <c r="F1048377" s="286" t="s">
        <v>326</v>
      </c>
      <c r="G1048377" s="241" t="s">
        <v>327</v>
      </c>
      <c r="AI1048377" s="243" t="s">
        <v>328</v>
      </c>
      <c r="AQ1048377" s="12"/>
      <c r="AS1048377" s="12"/>
      <c r="AX1048377" s="247" t="s">
        <v>261</v>
      </c>
      <c r="AZ1048377" s="248" t="s">
        <v>306</v>
      </c>
      <c r="BA1048377" s="12" t="s">
        <v>329</v>
      </c>
      <c r="BB1048377" s="287" t="s">
        <v>330</v>
      </c>
      <c r="BD1048377" s="250" t="s">
        <v>262</v>
      </c>
      <c r="BE1048377" s="251" t="s">
        <v>331</v>
      </c>
      <c r="BG1048377" s="288"/>
      <c r="BH1048377" s="289"/>
      <c r="BI1048377" s="289"/>
      <c r="BJ1048377" s="274" t="s">
        <v>294</v>
      </c>
      <c r="BK1048377" s="289"/>
      <c r="BL1048377" s="274" t="s">
        <v>306</v>
      </c>
      <c r="BM1048377" s="289"/>
      <c r="BN1048377" s="289"/>
      <c r="BO1048377" s="289"/>
      <c r="BP1048377" s="289"/>
      <c r="BQ1048377" s="289"/>
      <c r="BR1048377" s="289"/>
      <c r="BS1048377" s="289"/>
      <c r="BT1048377" s="289"/>
      <c r="BU1048377" s="289"/>
      <c r="BV1048377" s="289"/>
      <c r="BW1048377" s="289"/>
      <c r="BX1048377" s="289"/>
      <c r="BY1048377" s="289"/>
      <c r="BZ1048377" s="289"/>
      <c r="CA1048377" s="289"/>
      <c r="CB1048377" s="290"/>
      <c r="CC1048377" s="291"/>
    </row>
    <row r="1048378" spans="1:102" ht="128.25" thickBot="1" x14ac:dyDescent="0.25">
      <c r="B1048378" s="282" t="s">
        <v>295</v>
      </c>
      <c r="C1048378" s="237" t="s">
        <v>332</v>
      </c>
      <c r="G1048378" s="241" t="s">
        <v>333</v>
      </c>
      <c r="H1048378" s="292" t="s">
        <v>334</v>
      </c>
      <c r="I1048378" s="293"/>
      <c r="J1048378" s="293"/>
      <c r="K1048378" s="293"/>
      <c r="L1048378" s="293"/>
      <c r="M1048378" s="293"/>
      <c r="N1048378" s="293"/>
      <c r="O1048378" s="293"/>
      <c r="P1048378" s="293"/>
      <c r="Q1048378" s="293"/>
      <c r="R1048378" s="293"/>
      <c r="S1048378" s="293"/>
      <c r="T1048378" s="293"/>
      <c r="U1048378" s="293"/>
      <c r="V1048378" s="293"/>
      <c r="W1048378" s="293"/>
      <c r="X1048378" s="293"/>
      <c r="Y1048378" s="293"/>
      <c r="Z1048378" s="293"/>
      <c r="AA1048378" s="293"/>
      <c r="AB1048378" s="293"/>
      <c r="AC1048378" s="293"/>
      <c r="AD1048378" s="294"/>
      <c r="AE1048378" s="295"/>
      <c r="AF1048378" s="296"/>
      <c r="AG1048378" s="296"/>
      <c r="AH1048378" s="210"/>
      <c r="AI1048378" s="297" t="s">
        <v>335</v>
      </c>
      <c r="AJ1048378" s="298"/>
      <c r="AK1048378" s="296"/>
      <c r="AL1048378" s="296"/>
      <c r="AM1048378" s="210"/>
      <c r="AN1048378" s="210"/>
      <c r="AP1048378" s="210"/>
      <c r="AQ1048378" s="210"/>
      <c r="AS1048378" s="12"/>
      <c r="AX1048378" s="247" t="s">
        <v>262</v>
      </c>
      <c r="AZ1048378" s="299" t="s">
        <v>336</v>
      </c>
      <c r="BA1048378" s="300" t="s">
        <v>337</v>
      </c>
      <c r="BB1048378" s="301" t="s">
        <v>338</v>
      </c>
      <c r="BD1048378" s="269" t="s">
        <v>263</v>
      </c>
      <c r="BE1048378" s="251" t="s">
        <v>339</v>
      </c>
    </row>
    <row r="1048379" spans="1:102" ht="64.5" thickBot="1" x14ac:dyDescent="0.25">
      <c r="B1048379" s="282" t="s">
        <v>293</v>
      </c>
      <c r="C1048379" s="237" t="s">
        <v>340</v>
      </c>
      <c r="G1048379" s="241" t="s">
        <v>158</v>
      </c>
      <c r="H1048379" s="302" t="s">
        <v>227</v>
      </c>
      <c r="I1048379" s="302" t="s">
        <v>282</v>
      </c>
      <c r="J1048379" s="302" t="s">
        <v>299</v>
      </c>
      <c r="K1048379" s="302" t="s">
        <v>95</v>
      </c>
      <c r="L1048379" s="302" t="s">
        <v>320</v>
      </c>
      <c r="M1048379" s="245" t="s">
        <v>327</v>
      </c>
      <c r="N1048379" s="202"/>
      <c r="O1048379" s="302" t="s">
        <v>333</v>
      </c>
      <c r="P1048379" s="302" t="s">
        <v>158</v>
      </c>
      <c r="Q1048379" s="302" t="s">
        <v>341</v>
      </c>
      <c r="T1048379" s="302" t="s">
        <v>59</v>
      </c>
      <c r="U1048379" s="202"/>
      <c r="V1048379" s="216"/>
      <c r="W1048379" s="216"/>
      <c r="X1048379" s="202"/>
      <c r="Y1048379" s="202"/>
      <c r="Z1048379" s="216"/>
      <c r="AC1048379" s="302" t="s">
        <v>143</v>
      </c>
      <c r="AD1048379" s="302" t="s">
        <v>342</v>
      </c>
      <c r="AE1048379" s="216"/>
      <c r="AF1048379" s="303"/>
      <c r="AG1048379" s="303"/>
      <c r="AH1048379" s="12"/>
      <c r="AI1048379" s="243" t="s">
        <v>71</v>
      </c>
      <c r="AS1048379" s="12"/>
      <c r="AU1048379" s="81"/>
      <c r="AV1048379" s="81"/>
      <c r="AW1048379" s="81"/>
      <c r="AX1048379" s="268" t="s">
        <v>263</v>
      </c>
      <c r="AY1048379" s="81"/>
      <c r="AZ1048379" s="81"/>
      <c r="BA1048379" s="81"/>
      <c r="BB1048379" s="81"/>
      <c r="BC1048379" s="81"/>
      <c r="BD1048379" s="269" t="s">
        <v>264</v>
      </c>
      <c r="BE1048379" s="251" t="s">
        <v>343</v>
      </c>
    </row>
    <row r="1048380" spans="1:102" ht="102.75" thickBot="1" x14ac:dyDescent="0.25">
      <c r="B1048380" s="282" t="s">
        <v>316</v>
      </c>
      <c r="C1048380" s="237" t="s">
        <v>344</v>
      </c>
      <c r="G1048380" s="241" t="s">
        <v>341</v>
      </c>
      <c r="H1048380" s="304" t="s">
        <v>100</v>
      </c>
      <c r="I1048380" s="243" t="s">
        <v>100</v>
      </c>
      <c r="J1048380" s="243" t="s">
        <v>100</v>
      </c>
      <c r="K1048380" s="243" t="s">
        <v>100</v>
      </c>
      <c r="L1048380" s="304" t="s">
        <v>100</v>
      </c>
      <c r="M1048380" s="267" t="s">
        <v>100</v>
      </c>
      <c r="O1048380" s="243" t="s">
        <v>100</v>
      </c>
      <c r="P1048380" s="304" t="s">
        <v>100</v>
      </c>
      <c r="Q1048380" s="243" t="s">
        <v>100</v>
      </c>
      <c r="T1048380" s="243" t="s">
        <v>100</v>
      </c>
      <c r="AC1048380" s="304" t="s">
        <v>100</v>
      </c>
      <c r="AD1048380" s="243" t="s">
        <v>100</v>
      </c>
      <c r="AF1048380" s="303"/>
      <c r="AG1048380" s="303"/>
      <c r="AH1048380" s="12"/>
      <c r="AI1048380" s="265" t="s">
        <v>200</v>
      </c>
      <c r="AS1048380" s="12"/>
      <c r="AU1048380" s="81"/>
      <c r="AX1048380" s="268" t="s">
        <v>264</v>
      </c>
      <c r="AZ1048380" s="305" t="s">
        <v>296</v>
      </c>
      <c r="BA1048380" s="306"/>
      <c r="BD1048380" s="269" t="s">
        <v>265</v>
      </c>
      <c r="BE1048380" s="251" t="s">
        <v>345</v>
      </c>
      <c r="CD1048380" s="12"/>
    </row>
    <row r="1048381" spans="1:102" ht="64.5" thickBot="1" x14ac:dyDescent="0.25">
      <c r="B1048381" s="307" t="s">
        <v>306</v>
      </c>
      <c r="C1048381" s="308" t="s">
        <v>346</v>
      </c>
      <c r="G1048381" s="241" t="s">
        <v>59</v>
      </c>
      <c r="H1048381" s="243" t="s">
        <v>64</v>
      </c>
      <c r="I1048381" s="243" t="s">
        <v>64</v>
      </c>
      <c r="J1048381" s="243" t="s">
        <v>64</v>
      </c>
      <c r="K1048381" s="243" t="s">
        <v>64</v>
      </c>
      <c r="L1048381" s="243" t="s">
        <v>64</v>
      </c>
      <c r="M1048381" s="267" t="s">
        <v>64</v>
      </c>
      <c r="O1048381" s="243" t="s">
        <v>64</v>
      </c>
      <c r="P1048381" s="243" t="s">
        <v>64</v>
      </c>
      <c r="Q1048381" s="243" t="s">
        <v>125</v>
      </c>
      <c r="T1048381" s="243" t="s">
        <v>64</v>
      </c>
      <c r="AC1048381" s="243" t="s">
        <v>64</v>
      </c>
      <c r="AD1048381" s="243" t="s">
        <v>64</v>
      </c>
      <c r="AF1048381" s="303"/>
      <c r="AG1048381" s="303"/>
      <c r="AH1048381" s="12"/>
      <c r="AS1048381" s="12"/>
      <c r="AX1048381" s="268" t="s">
        <v>265</v>
      </c>
      <c r="AZ1048381" s="309" t="s">
        <v>277</v>
      </c>
      <c r="BA1048381" s="310" t="s">
        <v>347</v>
      </c>
      <c r="BD1048381" s="269" t="s">
        <v>266</v>
      </c>
      <c r="BE1048381" s="251" t="s">
        <v>348</v>
      </c>
    </row>
    <row r="1048382" spans="1:102" ht="39" thickBot="1" x14ac:dyDescent="0.25">
      <c r="B1048382" s="197"/>
      <c r="C1048382" s="197"/>
      <c r="G1048382" s="241" t="s">
        <v>143</v>
      </c>
      <c r="H1048382" s="243" t="s">
        <v>125</v>
      </c>
      <c r="I1048382" s="243" t="s">
        <v>125</v>
      </c>
      <c r="J1048382" s="265" t="s">
        <v>125</v>
      </c>
      <c r="K1048382" s="243" t="s">
        <v>125</v>
      </c>
      <c r="L1048382" s="243" t="s">
        <v>125</v>
      </c>
      <c r="M1048382" s="267" t="s">
        <v>125</v>
      </c>
      <c r="O1048382" s="243" t="s">
        <v>125</v>
      </c>
      <c r="P1048382" s="243" t="s">
        <v>125</v>
      </c>
      <c r="Q1048382" s="265" t="s">
        <v>349</v>
      </c>
      <c r="T1048382" s="243" t="s">
        <v>125</v>
      </c>
      <c r="AC1048382" s="243" t="s">
        <v>125</v>
      </c>
      <c r="AD1048382" s="243" t="s">
        <v>125</v>
      </c>
      <c r="AF1048382" s="303"/>
      <c r="AG1048382" s="303"/>
      <c r="AH1048382" s="12"/>
      <c r="AS1048382" s="12"/>
      <c r="AX1048382" s="268" t="s">
        <v>266</v>
      </c>
      <c r="AZ1048382" s="269" t="s">
        <v>271</v>
      </c>
      <c r="BA1048382" s="251" t="s">
        <v>350</v>
      </c>
      <c r="BD1048382" s="269" t="s">
        <v>10</v>
      </c>
      <c r="BE1048382" s="251" t="s">
        <v>351</v>
      </c>
    </row>
    <row r="1048383" spans="1:102" ht="57" thickBot="1" x14ac:dyDescent="0.25">
      <c r="B1048383" s="311" t="s">
        <v>352</v>
      </c>
      <c r="C1048383" s="312" t="s">
        <v>353</v>
      </c>
      <c r="G1048383" s="276" t="s">
        <v>354</v>
      </c>
      <c r="H1048383" s="243" t="s">
        <v>187</v>
      </c>
      <c r="I1048383" s="243" t="s">
        <v>187</v>
      </c>
      <c r="J1048383" s="12"/>
      <c r="K1048383" s="243" t="s">
        <v>187</v>
      </c>
      <c r="M1048383" s="267" t="s">
        <v>187</v>
      </c>
      <c r="O1048383" s="243" t="s">
        <v>187</v>
      </c>
      <c r="P1048383" s="243" t="s">
        <v>187</v>
      </c>
      <c r="T1048383" s="243" t="s">
        <v>187</v>
      </c>
      <c r="AC1048383" s="243" t="s">
        <v>187</v>
      </c>
      <c r="AD1048383" s="243" t="s">
        <v>187</v>
      </c>
      <c r="AF1048383" s="303"/>
      <c r="AG1048383" s="303"/>
      <c r="AH1048383" s="12"/>
      <c r="AS1048383" s="12"/>
      <c r="AX1048383" s="268" t="s">
        <v>10</v>
      </c>
      <c r="AZ1048383" s="269" t="s">
        <v>272</v>
      </c>
      <c r="BA1048383" s="251" t="s">
        <v>355</v>
      </c>
      <c r="BD1048383" s="269" t="s">
        <v>267</v>
      </c>
      <c r="BE1048383" s="251" t="s">
        <v>356</v>
      </c>
      <c r="BF1048383" s="12"/>
      <c r="CD1048383" s="12"/>
    </row>
    <row r="1048384" spans="1:102" ht="57" thickBot="1" x14ac:dyDescent="0.25">
      <c r="B1048384" s="313" t="s">
        <v>312</v>
      </c>
      <c r="C1048384" s="314" t="s">
        <v>357</v>
      </c>
      <c r="H1048384" s="265" t="s">
        <v>349</v>
      </c>
      <c r="I1048384" s="265" t="s">
        <v>349</v>
      </c>
      <c r="J1048384" s="12"/>
      <c r="K1048384" s="265" t="s">
        <v>349</v>
      </c>
      <c r="M1048384" s="285" t="s">
        <v>349</v>
      </c>
      <c r="O1048384" s="265" t="s">
        <v>349</v>
      </c>
      <c r="P1048384" s="265" t="s">
        <v>349</v>
      </c>
      <c r="T1048384" s="265" t="s">
        <v>349</v>
      </c>
      <c r="AC1048384" s="265" t="s">
        <v>349</v>
      </c>
      <c r="AD1048384" s="265" t="s">
        <v>349</v>
      </c>
      <c r="AF1048384" s="303"/>
      <c r="AG1048384" s="303"/>
      <c r="AH1048384" s="12"/>
      <c r="AS1048384" s="12"/>
      <c r="AU1048384" s="81"/>
      <c r="AX1048384" s="268" t="s">
        <v>267</v>
      </c>
      <c r="AZ1048384" s="269" t="s">
        <v>273</v>
      </c>
      <c r="BA1048384" s="251" t="s">
        <v>358</v>
      </c>
      <c r="BD1048384" s="269" t="s">
        <v>268</v>
      </c>
      <c r="BE1048384" s="251" t="s">
        <v>359</v>
      </c>
    </row>
    <row r="1048385" spans="2:82" ht="67.5" x14ac:dyDescent="0.25">
      <c r="B1048385" s="282" t="s">
        <v>336</v>
      </c>
      <c r="C1048385" s="315" t="s">
        <v>360</v>
      </c>
      <c r="AQ1048385" s="12"/>
      <c r="AS1048385" s="12"/>
      <c r="AX1048385" s="268" t="s">
        <v>268</v>
      </c>
      <c r="AZ1048385" s="269" t="s">
        <v>270</v>
      </c>
      <c r="BA1048385" s="251" t="s">
        <v>361</v>
      </c>
      <c r="BD1048385" s="269" t="s">
        <v>269</v>
      </c>
      <c r="BE1048385" s="251" t="s">
        <v>362</v>
      </c>
    </row>
    <row r="1048386" spans="2:82" ht="60" x14ac:dyDescent="0.25">
      <c r="B1048386" s="282" t="s">
        <v>306</v>
      </c>
      <c r="C1048386" s="315" t="s">
        <v>363</v>
      </c>
      <c r="AQ1048386" s="12"/>
      <c r="AS1048386" s="12"/>
      <c r="AX1048386" s="268" t="s">
        <v>269</v>
      </c>
      <c r="AZ1048386" s="269" t="s">
        <v>274</v>
      </c>
      <c r="BA1048386" s="251" t="s">
        <v>364</v>
      </c>
      <c r="BD1048386" s="269" t="s">
        <v>255</v>
      </c>
      <c r="BE1048386" s="251" t="s">
        <v>365</v>
      </c>
    </row>
    <row r="1048387" spans="2:82" ht="120" x14ac:dyDescent="0.2">
      <c r="B1048387" s="282" t="s">
        <v>293</v>
      </c>
      <c r="C1048387" s="316" t="s">
        <v>366</v>
      </c>
      <c r="AQ1048387" s="12"/>
      <c r="AS1048387" s="12"/>
      <c r="AX1048387" s="268" t="s">
        <v>251</v>
      </c>
      <c r="AZ1048387" s="269" t="s">
        <v>275</v>
      </c>
      <c r="BA1048387" s="251" t="s">
        <v>367</v>
      </c>
      <c r="BD1048387" s="269" t="s">
        <v>254</v>
      </c>
      <c r="BE1048387" s="251" t="s">
        <v>368</v>
      </c>
    </row>
    <row r="1048388" spans="2:82" ht="60" x14ac:dyDescent="0.2">
      <c r="B1048388" s="282" t="s">
        <v>236</v>
      </c>
      <c r="C1048388" s="316" t="s">
        <v>369</v>
      </c>
      <c r="AQ1048388" s="12"/>
      <c r="AS1048388" s="12"/>
      <c r="AX1048388" s="268" t="s">
        <v>255</v>
      </c>
      <c r="AZ1048388" s="269" t="s">
        <v>278</v>
      </c>
      <c r="BA1048388" s="251" t="s">
        <v>370</v>
      </c>
      <c r="BD1048388" s="250" t="s">
        <v>253</v>
      </c>
      <c r="BE1048388" s="251" t="s">
        <v>371</v>
      </c>
    </row>
    <row r="1048389" spans="2:82" ht="90" x14ac:dyDescent="0.2">
      <c r="B1048389" s="282" t="s">
        <v>288</v>
      </c>
      <c r="C1048389" s="316" t="s">
        <v>372</v>
      </c>
      <c r="AQ1048389" s="12"/>
      <c r="AS1048389" s="12"/>
      <c r="AX1048389" s="268" t="s">
        <v>254</v>
      </c>
      <c r="AZ1048389" s="269" t="s">
        <v>276</v>
      </c>
      <c r="BA1048389" s="251" t="s">
        <v>373</v>
      </c>
      <c r="BD1048389" s="269" t="s">
        <v>252</v>
      </c>
      <c r="BE1048389" s="251" t="s">
        <v>374</v>
      </c>
    </row>
    <row r="1048390" spans="2:82" ht="39" thickBot="1" x14ac:dyDescent="0.25">
      <c r="B1048390" s="307" t="s">
        <v>321</v>
      </c>
      <c r="C1048390" s="308" t="s">
        <v>375</v>
      </c>
      <c r="AQ1048390" s="12"/>
      <c r="AS1048390" s="12"/>
      <c r="AX1048390" s="247" t="s">
        <v>253</v>
      </c>
      <c r="BD1048390" s="269" t="s">
        <v>376</v>
      </c>
      <c r="BE1048390" s="251" t="s">
        <v>377</v>
      </c>
    </row>
    <row r="1048391" spans="2:82" ht="27" x14ac:dyDescent="0.2">
      <c r="AQ1048391" s="12"/>
      <c r="AS1048391" s="12"/>
      <c r="AX1048391" s="268" t="s">
        <v>252</v>
      </c>
      <c r="BD1048391" s="269" t="s">
        <v>246</v>
      </c>
      <c r="BE1048391" s="251" t="s">
        <v>289</v>
      </c>
    </row>
    <row r="1048392" spans="2:82" ht="36" x14ac:dyDescent="0.2">
      <c r="AQ1048392" s="12"/>
      <c r="AS1048392" s="12"/>
      <c r="AX1048392" s="268" t="s">
        <v>277</v>
      </c>
      <c r="BD1048392" s="269" t="s">
        <v>378</v>
      </c>
      <c r="BE1048392" s="251" t="s">
        <v>379</v>
      </c>
    </row>
    <row r="1048393" spans="2:82" ht="27" x14ac:dyDescent="0.2">
      <c r="AQ1048393" s="12"/>
      <c r="AS1048393" s="12"/>
      <c r="AX1048393" s="268" t="s">
        <v>238</v>
      </c>
      <c r="BD1048393" s="269" t="s">
        <v>240</v>
      </c>
      <c r="BE1048393" s="251" t="s">
        <v>380</v>
      </c>
      <c r="BF1048393" s="12"/>
    </row>
    <row r="1048394" spans="2:82" ht="27" x14ac:dyDescent="0.2">
      <c r="G1048394" s="12"/>
      <c r="AQ1048394" s="12"/>
      <c r="AS1048394" s="12"/>
      <c r="AX1048394" s="268" t="s">
        <v>376</v>
      </c>
      <c r="BD1048394" s="250" t="s">
        <v>256</v>
      </c>
      <c r="BE1048394" s="251" t="s">
        <v>381</v>
      </c>
    </row>
    <row r="1048395" spans="2:82" ht="36" x14ac:dyDescent="0.2">
      <c r="G1048395" s="12"/>
      <c r="L1048395" s="202"/>
      <c r="AQ1048395" s="12"/>
      <c r="AS1048395" s="12"/>
      <c r="AX1048395" s="268" t="s">
        <v>271</v>
      </c>
      <c r="BD1048395" s="269" t="s">
        <v>247</v>
      </c>
      <c r="BE1048395" s="251" t="s">
        <v>303</v>
      </c>
    </row>
    <row r="1048396" spans="2:82" ht="22.5" x14ac:dyDescent="0.2">
      <c r="G1048396" s="12"/>
      <c r="H1048396" s="317"/>
      <c r="AQ1048396" s="12"/>
      <c r="AS1048396" s="12"/>
      <c r="AX1048396" s="268" t="s">
        <v>272</v>
      </c>
      <c r="BD1048396" s="269" t="s">
        <v>250</v>
      </c>
      <c r="BE1048396" s="251" t="s">
        <v>382</v>
      </c>
    </row>
    <row r="1048397" spans="2:82" ht="27.75" customHeight="1" x14ac:dyDescent="0.2">
      <c r="G1048397" s="12"/>
      <c r="H1048397" s="318"/>
      <c r="AS1048397" s="12"/>
      <c r="AX1048397" s="268" t="s">
        <v>273</v>
      </c>
      <c r="BD1048397" s="269" t="s">
        <v>251</v>
      </c>
      <c r="BE1048397" s="251" t="s">
        <v>383</v>
      </c>
    </row>
    <row r="1048398" spans="2:82" ht="27" x14ac:dyDescent="0.2">
      <c r="G1048398" s="12"/>
      <c r="H1048398" s="318"/>
      <c r="AO1048398" s="81"/>
      <c r="AS1048398" s="12"/>
      <c r="AX1048398" s="268" t="s">
        <v>384</v>
      </c>
      <c r="BD1048398" s="269" t="s">
        <v>244</v>
      </c>
      <c r="BE1048398" s="251" t="s">
        <v>313</v>
      </c>
    </row>
    <row r="1048399" spans="2:82" ht="36" x14ac:dyDescent="0.2">
      <c r="G1048399" s="12"/>
      <c r="H1048399" s="318"/>
      <c r="AO1048399" s="81"/>
      <c r="AS1048399" s="12"/>
      <c r="AX1048399" s="268" t="s">
        <v>274</v>
      </c>
      <c r="BD1048399" s="269" t="s">
        <v>259</v>
      </c>
      <c r="BE1048399" s="251" t="s">
        <v>385</v>
      </c>
      <c r="BF1048399" s="12"/>
      <c r="BK1048399" s="12"/>
      <c r="CD1048399" s="12"/>
    </row>
    <row r="1048400" spans="2:82" ht="27" x14ac:dyDescent="0.2">
      <c r="G1048400" s="12"/>
      <c r="H1048400" s="317"/>
      <c r="AO1048400" s="81"/>
      <c r="AS1048400" s="12"/>
      <c r="AX1048400" s="268" t="s">
        <v>275</v>
      </c>
      <c r="BD1048400" s="269" t="s">
        <v>242</v>
      </c>
      <c r="BE1048400" s="251" t="s">
        <v>322</v>
      </c>
      <c r="BF1048400" s="12"/>
      <c r="BK1048400" s="12"/>
      <c r="BL1048400" s="12"/>
      <c r="CD1048400" s="12"/>
    </row>
    <row r="1048401" spans="1:82" ht="33.75" x14ac:dyDescent="0.2">
      <c r="G1048401" s="12"/>
      <c r="H1048401" s="317"/>
      <c r="AO1048401" s="81"/>
      <c r="AQ1048401" s="12"/>
      <c r="AS1048401" s="12"/>
      <c r="AX1048401" s="268" t="s">
        <v>278</v>
      </c>
      <c r="BD1048401" s="269" t="s">
        <v>257</v>
      </c>
      <c r="BE1048401" s="251" t="s">
        <v>386</v>
      </c>
      <c r="BF1048401" s="12"/>
      <c r="BK1048401" s="12"/>
      <c r="BL1048401" s="12"/>
      <c r="CD1048401" s="12"/>
    </row>
    <row r="1048402" spans="1:82" ht="36" x14ac:dyDescent="0.2">
      <c r="G1048402" s="12"/>
      <c r="H1048402" s="317"/>
      <c r="L1048402" s="202"/>
      <c r="AO1048402" s="81"/>
      <c r="AQ1048402" s="12"/>
      <c r="AS1048402" s="12"/>
      <c r="AX1048402" s="268" t="s">
        <v>276</v>
      </c>
      <c r="BD1048402" s="250" t="s">
        <v>245</v>
      </c>
      <c r="BE1048402" s="251" t="s">
        <v>329</v>
      </c>
      <c r="BF1048402" s="12"/>
      <c r="BK1048402" s="12"/>
      <c r="BL1048402" s="12"/>
      <c r="CD1048402" s="12"/>
    </row>
    <row r="1048403" spans="1:82" ht="36.75" thickBot="1" x14ac:dyDescent="0.25">
      <c r="G1048403" s="12"/>
      <c r="H1048403" s="317"/>
      <c r="AO1048403" s="81"/>
      <c r="AQ1048403" s="12"/>
      <c r="AS1048403" s="12"/>
      <c r="AX1048403" s="268" t="s">
        <v>246</v>
      </c>
      <c r="BD1048403" s="319" t="s">
        <v>243</v>
      </c>
      <c r="BE1048403" s="275" t="s">
        <v>337</v>
      </c>
      <c r="BF1048403" s="12"/>
      <c r="BK1048403" s="12"/>
      <c r="BL1048403" s="12"/>
      <c r="CD1048403" s="12"/>
    </row>
    <row r="1048404" spans="1:82" x14ac:dyDescent="0.2">
      <c r="H1048404" s="317"/>
      <c r="Q1048404" s="12"/>
      <c r="AQ1048404" s="12"/>
      <c r="AS1048404" s="12"/>
      <c r="AX1048404" s="268" t="s">
        <v>378</v>
      </c>
      <c r="BF1048404" s="12"/>
      <c r="BK1048404" s="12"/>
      <c r="BL1048404" s="12"/>
      <c r="CD1048404" s="12"/>
    </row>
    <row r="1048405" spans="1:82" ht="22.5" x14ac:dyDescent="0.2">
      <c r="H1048405" s="317"/>
      <c r="Q1048405" s="12"/>
      <c r="AQ1048405" s="12"/>
      <c r="AS1048405" s="12"/>
      <c r="AX1048405" s="247" t="s">
        <v>256</v>
      </c>
      <c r="BF1048405" s="12"/>
      <c r="BK1048405" s="12"/>
      <c r="BL1048405" s="12"/>
      <c r="BM1048405" s="12"/>
      <c r="CD1048405" s="12"/>
    </row>
    <row r="1048406" spans="1:82" s="12" customFormat="1" x14ac:dyDescent="0.2">
      <c r="A1048406" s="11"/>
      <c r="E1048406" s="11"/>
      <c r="F1048406" s="11"/>
      <c r="G1048406" s="197"/>
      <c r="H1048406" s="197"/>
      <c r="I1048406" s="197"/>
      <c r="L1048406" s="197"/>
      <c r="R1048406" s="197"/>
      <c r="S1048406" s="197"/>
      <c r="V1048406" s="303"/>
      <c r="W1048406" s="303"/>
      <c r="Z1048406" s="303"/>
      <c r="AA1048406" s="303"/>
      <c r="AB1048406" s="303"/>
      <c r="AE1048406" s="303"/>
      <c r="AF1048406" s="303"/>
      <c r="AG1048406" s="303"/>
      <c r="AI1048406" s="197"/>
      <c r="AJ1048406" s="199"/>
      <c r="AK1048406" s="199"/>
      <c r="AL1048406" s="199"/>
      <c r="AM1048406" s="197"/>
      <c r="AN1048406" s="197"/>
      <c r="AO1048406" s="202"/>
      <c r="AP1048406" s="197"/>
      <c r="AX1048406" s="268" t="s">
        <v>247</v>
      </c>
    </row>
    <row r="1048407" spans="1:82" s="12" customFormat="1" x14ac:dyDescent="0.2">
      <c r="A1048407" s="11"/>
      <c r="E1048407" s="11"/>
      <c r="F1048407" s="11"/>
      <c r="G1048407" s="197"/>
      <c r="H1048407" s="202"/>
      <c r="I1048407" s="197"/>
      <c r="L1048407" s="197"/>
      <c r="R1048407" s="197"/>
      <c r="S1048407" s="197"/>
      <c r="V1048407" s="303"/>
      <c r="W1048407" s="303"/>
      <c r="Z1048407" s="303"/>
      <c r="AA1048407" s="303"/>
      <c r="AB1048407" s="303"/>
      <c r="AE1048407" s="303"/>
      <c r="AF1048407" s="303"/>
      <c r="AG1048407" s="303"/>
      <c r="AI1048407" s="197"/>
      <c r="AJ1048407" s="199"/>
      <c r="AK1048407" s="199"/>
      <c r="AL1048407" s="199"/>
      <c r="AM1048407" s="197"/>
      <c r="AN1048407" s="197"/>
      <c r="AO1048407" s="202"/>
      <c r="AP1048407" s="197"/>
      <c r="AX1048407" s="268" t="s">
        <v>250</v>
      </c>
    </row>
    <row r="1048408" spans="1:82" s="12" customFormat="1" ht="33.75" x14ac:dyDescent="0.2">
      <c r="A1048408" s="11"/>
      <c r="E1048408" s="11"/>
      <c r="F1048408" s="11"/>
      <c r="G1048408" s="197"/>
      <c r="I1048408" s="197"/>
      <c r="R1048408" s="197"/>
      <c r="S1048408" s="197"/>
      <c r="V1048408" s="303"/>
      <c r="W1048408" s="303"/>
      <c r="Z1048408" s="303"/>
      <c r="AA1048408" s="303"/>
      <c r="AB1048408" s="303"/>
      <c r="AE1048408" s="303"/>
      <c r="AF1048408" s="303"/>
      <c r="AG1048408" s="303"/>
      <c r="AI1048408" s="197"/>
      <c r="AJ1048408" s="199"/>
      <c r="AK1048408" s="199"/>
      <c r="AL1048408" s="199"/>
      <c r="AM1048408" s="197"/>
      <c r="AN1048408" s="197"/>
      <c r="AO1048408" s="202"/>
      <c r="AP1048408" s="197"/>
      <c r="AX1048408" s="268" t="s">
        <v>387</v>
      </c>
    </row>
    <row r="1048409" spans="1:82" s="12" customFormat="1" ht="22.5" x14ac:dyDescent="0.2">
      <c r="A1048409" s="11"/>
      <c r="E1048409" s="320"/>
      <c r="F1048409" s="320"/>
      <c r="G1048409" s="197"/>
      <c r="I1048409" s="197"/>
      <c r="R1048409" s="197"/>
      <c r="S1048409" s="197"/>
      <c r="V1048409" s="303"/>
      <c r="W1048409" s="303"/>
      <c r="Z1048409" s="303"/>
      <c r="AA1048409" s="303"/>
      <c r="AB1048409" s="303"/>
      <c r="AE1048409" s="303"/>
      <c r="AF1048409" s="303"/>
      <c r="AG1048409" s="303"/>
      <c r="AI1048409" s="197"/>
      <c r="AJ1048409" s="199"/>
      <c r="AK1048409" s="199"/>
      <c r="AL1048409" s="199"/>
      <c r="AM1048409" s="197"/>
      <c r="AN1048409" s="197"/>
      <c r="AO1048409" s="202"/>
      <c r="AP1048409" s="197"/>
      <c r="AX1048409" s="268" t="s">
        <v>388</v>
      </c>
    </row>
    <row r="1048410" spans="1:82" s="12" customFormat="1" x14ac:dyDescent="0.2">
      <c r="A1048410" s="11"/>
      <c r="D1048410" s="320"/>
      <c r="E1048410" s="320"/>
      <c r="G1048410" s="197"/>
      <c r="V1048410" s="303"/>
      <c r="W1048410" s="303"/>
      <c r="Z1048410" s="303"/>
      <c r="AA1048410" s="303"/>
      <c r="AB1048410" s="303"/>
      <c r="AE1048410" s="303"/>
      <c r="AF1048410" s="303"/>
      <c r="AG1048410" s="303"/>
      <c r="AJ1048410" s="303"/>
      <c r="AK1048410" s="303"/>
      <c r="AL1048410" s="303"/>
      <c r="AO1048410" s="202"/>
      <c r="AP1048410" s="197"/>
      <c r="AX1048410" s="268" t="s">
        <v>244</v>
      </c>
      <c r="BF1048410" s="11"/>
      <c r="BK1048410" s="11"/>
      <c r="CD1048410" s="11"/>
    </row>
    <row r="1048411" spans="1:82" s="12" customFormat="1" ht="22.5" x14ac:dyDescent="0.2">
      <c r="A1048411" s="11"/>
      <c r="D1048411" s="320"/>
      <c r="E1048411" s="320"/>
      <c r="G1048411" s="197"/>
      <c r="V1048411" s="303"/>
      <c r="W1048411" s="303"/>
      <c r="Z1048411" s="303"/>
      <c r="AA1048411" s="303"/>
      <c r="AB1048411" s="303"/>
      <c r="AE1048411" s="303"/>
      <c r="AF1048411" s="303"/>
      <c r="AG1048411" s="303"/>
      <c r="AJ1048411" s="303"/>
      <c r="AK1048411" s="303"/>
      <c r="AL1048411" s="303"/>
      <c r="AO1048411" s="202"/>
      <c r="AP1048411" s="197"/>
      <c r="AS1048411" s="197"/>
      <c r="AX1048411" s="268" t="s">
        <v>242</v>
      </c>
      <c r="BF1048411" s="11"/>
      <c r="BK1048411" s="11"/>
      <c r="BL1048411" s="11"/>
      <c r="CD1048411" s="11"/>
    </row>
    <row r="1048412" spans="1:82" s="12" customFormat="1" ht="33.75" x14ac:dyDescent="0.2">
      <c r="A1048412" s="11"/>
      <c r="D1048412" s="320"/>
      <c r="E1048412" s="320"/>
      <c r="G1048412" s="197"/>
      <c r="V1048412" s="303"/>
      <c r="W1048412" s="303"/>
      <c r="Z1048412" s="303"/>
      <c r="AA1048412" s="303"/>
      <c r="AB1048412" s="303"/>
      <c r="AE1048412" s="303"/>
      <c r="AF1048412" s="303"/>
      <c r="AG1048412" s="303"/>
      <c r="AJ1048412" s="303"/>
      <c r="AK1048412" s="303"/>
      <c r="AL1048412" s="303"/>
      <c r="AO1048412" s="202"/>
      <c r="AP1048412" s="197"/>
      <c r="AS1048412" s="197"/>
      <c r="AX1048412" s="247" t="s">
        <v>245</v>
      </c>
      <c r="BF1048412" s="11"/>
      <c r="BG1048412" s="246"/>
      <c r="BK1048412" s="11"/>
      <c r="BL1048412" s="11"/>
      <c r="CD1048412" s="11"/>
    </row>
    <row r="1048413" spans="1:82" s="12" customFormat="1" ht="23.25" thickBot="1" x14ac:dyDescent="0.25">
      <c r="A1048413" s="11"/>
      <c r="D1048413" s="320"/>
      <c r="E1048413" s="320"/>
      <c r="G1048413" s="197"/>
      <c r="H1048413" s="197"/>
      <c r="V1048413" s="303"/>
      <c r="W1048413" s="303"/>
      <c r="Z1048413" s="303"/>
      <c r="AA1048413" s="303"/>
      <c r="AB1048413" s="303"/>
      <c r="AE1048413" s="303"/>
      <c r="AF1048413" s="303"/>
      <c r="AG1048413" s="303"/>
      <c r="AJ1048413" s="303"/>
      <c r="AK1048413" s="303"/>
      <c r="AL1048413" s="303"/>
      <c r="AO1048413" s="202"/>
      <c r="AP1048413" s="197"/>
      <c r="AS1048413" s="197"/>
      <c r="AX1048413" s="321" t="s">
        <v>243</v>
      </c>
      <c r="BF1048413" s="11"/>
      <c r="BK1048413" s="11"/>
      <c r="BL1048413" s="11"/>
      <c r="CD1048413" s="11"/>
    </row>
    <row r="1048414" spans="1:82" s="12" customFormat="1" x14ac:dyDescent="0.2">
      <c r="A1048414" s="11"/>
      <c r="D1048414" s="320"/>
      <c r="E1048414" s="320"/>
      <c r="G1048414" s="197"/>
      <c r="H1048414" s="197"/>
      <c r="L1048414" s="197"/>
      <c r="Q1048414" s="197"/>
      <c r="V1048414" s="303"/>
      <c r="W1048414" s="303"/>
      <c r="Z1048414" s="303"/>
      <c r="AA1048414" s="303"/>
      <c r="AB1048414" s="303"/>
      <c r="AE1048414" s="303"/>
      <c r="AF1048414" s="303"/>
      <c r="AG1048414" s="303"/>
      <c r="AJ1048414" s="303"/>
      <c r="AK1048414" s="303"/>
      <c r="AL1048414" s="303"/>
      <c r="AO1048414" s="202"/>
      <c r="AP1048414" s="197"/>
      <c r="AQ1048414" s="197"/>
      <c r="AR1048414" s="197"/>
      <c r="AS1048414" s="197"/>
      <c r="BF1048414" s="11"/>
      <c r="BK1048414" s="11"/>
      <c r="BL1048414" s="11"/>
      <c r="CD1048414" s="11"/>
    </row>
    <row r="1048415" spans="1:82" s="12" customFormat="1" x14ac:dyDescent="0.2">
      <c r="A1048415" s="11"/>
      <c r="B1048415" s="11"/>
      <c r="C1048415" s="11"/>
      <c r="D1048415" s="11"/>
      <c r="E1048415" s="11"/>
      <c r="G1048415" s="197"/>
      <c r="H1048415" s="197"/>
      <c r="L1048415" s="197"/>
      <c r="Q1048415" s="197"/>
      <c r="V1048415" s="303"/>
      <c r="W1048415" s="303"/>
      <c r="Z1048415" s="303"/>
      <c r="AA1048415" s="303"/>
      <c r="AB1048415" s="303"/>
      <c r="AE1048415" s="303"/>
      <c r="AF1048415" s="303"/>
      <c r="AG1048415" s="303"/>
      <c r="AJ1048415" s="303"/>
      <c r="AK1048415" s="303"/>
      <c r="AL1048415" s="303"/>
      <c r="AO1048415" s="202"/>
      <c r="AP1048415" s="197"/>
      <c r="AQ1048415" s="197"/>
      <c r="AR1048415" s="197"/>
      <c r="AS1048415" s="197"/>
      <c r="AT1048415" s="246"/>
      <c r="BF1048415" s="11"/>
      <c r="BK1048415" s="11"/>
      <c r="BL1048415" s="11"/>
      <c r="CD1048415" s="11"/>
    </row>
  </sheetData>
  <sheetProtection algorithmName="SHA-512" hashValue="YyzLbcWWc/9LXnVBqgL+eqUtyCHHWYL3BszRsjLhXXqezDRgUjlQC3eQJI8CnFoy5J4mkOah59Qp5UvoWH0XIQ==" saltValue="TAYgLqODCEmGQ9jNXbzjLw==" spinCount="100000" sheet="1" formatRows="0" deleteRows="0" selectLockedCells="1"/>
  <dataConsolidate/>
  <mergeCells count="650">
    <mergeCell ref="BG1048371:CC1048371"/>
    <mergeCell ref="CE1048371:CN1048371"/>
    <mergeCell ref="CP1048371:CX1048371"/>
    <mergeCell ref="H1048378:AD1048378"/>
    <mergeCell ref="AZ1048380:BA1048380"/>
    <mergeCell ref="U86:U88"/>
    <mergeCell ref="Z86:Z88"/>
    <mergeCell ref="AK86:AK88"/>
    <mergeCell ref="AN86:AN88"/>
    <mergeCell ref="U89:U91"/>
    <mergeCell ref="AT1048371:AV1048371"/>
    <mergeCell ref="U83:U85"/>
    <mergeCell ref="Z83:Z85"/>
    <mergeCell ref="AA83:AA85"/>
    <mergeCell ref="AF83:AF85"/>
    <mergeCell ref="AK83:AK85"/>
    <mergeCell ref="AN83:AN85"/>
    <mergeCell ref="U80:U82"/>
    <mergeCell ref="Z80:Z82"/>
    <mergeCell ref="AA80:AA82"/>
    <mergeCell ref="AF80:AF82"/>
    <mergeCell ref="AK80:AK82"/>
    <mergeCell ref="AN80:AN82"/>
    <mergeCell ref="AQ74:AQ76"/>
    <mergeCell ref="AR74:AR76"/>
    <mergeCell ref="AS74:AS76"/>
    <mergeCell ref="AY74:AY76"/>
    <mergeCell ref="U77:U79"/>
    <mergeCell ref="Z77:Z79"/>
    <mergeCell ref="AA77:AA79"/>
    <mergeCell ref="AF77:AF79"/>
    <mergeCell ref="AK77:AK79"/>
    <mergeCell ref="AN77:AN79"/>
    <mergeCell ref="AF74:AF76"/>
    <mergeCell ref="AJ74:AJ76"/>
    <mergeCell ref="AK74:AK76"/>
    <mergeCell ref="AN74:AN76"/>
    <mergeCell ref="AO74:AO76"/>
    <mergeCell ref="AP74:AP76"/>
    <mergeCell ref="S74:S76"/>
    <mergeCell ref="U74:U76"/>
    <mergeCell ref="V74:V76"/>
    <mergeCell ref="Z74:Z76"/>
    <mergeCell ref="AA74:AA76"/>
    <mergeCell ref="AE74:AE76"/>
    <mergeCell ref="K74:K76"/>
    <mergeCell ref="L74:L76"/>
    <mergeCell ref="M74:M76"/>
    <mergeCell ref="N74:N76"/>
    <mergeCell ref="O74:O76"/>
    <mergeCell ref="R74:R76"/>
    <mergeCell ref="AQ71:AQ73"/>
    <mergeCell ref="AR71:AR73"/>
    <mergeCell ref="AS71:AS73"/>
    <mergeCell ref="A74:A76"/>
    <mergeCell ref="B74:B76"/>
    <mergeCell ref="C74:C76"/>
    <mergeCell ref="G74:G76"/>
    <mergeCell ref="H74:H76"/>
    <mergeCell ref="I74:I76"/>
    <mergeCell ref="J74:J76"/>
    <mergeCell ref="AF71:AF73"/>
    <mergeCell ref="AJ71:AJ73"/>
    <mergeCell ref="AK71:AK73"/>
    <mergeCell ref="AN71:AN73"/>
    <mergeCell ref="AO71:AO73"/>
    <mergeCell ref="AP71:AP73"/>
    <mergeCell ref="S71:S73"/>
    <mergeCell ref="U71:U73"/>
    <mergeCell ref="V71:V73"/>
    <mergeCell ref="Z71:Z73"/>
    <mergeCell ref="AA71:AA73"/>
    <mergeCell ref="AE71:AE73"/>
    <mergeCell ref="K71:K73"/>
    <mergeCell ref="L71:L73"/>
    <mergeCell ref="M71:M73"/>
    <mergeCell ref="N71:N73"/>
    <mergeCell ref="O71:O73"/>
    <mergeCell ref="R71:R73"/>
    <mergeCell ref="AQ68:AQ70"/>
    <mergeCell ref="AR68:AR70"/>
    <mergeCell ref="AS68:AS70"/>
    <mergeCell ref="A71:A73"/>
    <mergeCell ref="B71:B73"/>
    <mergeCell ref="C71:C73"/>
    <mergeCell ref="G71:G73"/>
    <mergeCell ref="H71:H73"/>
    <mergeCell ref="I71:I73"/>
    <mergeCell ref="J71:J73"/>
    <mergeCell ref="AF68:AF70"/>
    <mergeCell ref="AJ68:AJ70"/>
    <mergeCell ref="AK68:AK70"/>
    <mergeCell ref="AN68:AN70"/>
    <mergeCell ref="AO68:AO70"/>
    <mergeCell ref="AP68:AP70"/>
    <mergeCell ref="S68:S70"/>
    <mergeCell ref="U68:U70"/>
    <mergeCell ref="V68:V70"/>
    <mergeCell ref="Z68:Z70"/>
    <mergeCell ref="AA68:AA70"/>
    <mergeCell ref="AE68:AE70"/>
    <mergeCell ref="K68:K70"/>
    <mergeCell ref="L68:L70"/>
    <mergeCell ref="M68:M70"/>
    <mergeCell ref="N68:N70"/>
    <mergeCell ref="O68:O70"/>
    <mergeCell ref="R68:R70"/>
    <mergeCell ref="AQ65:AQ67"/>
    <mergeCell ref="AR65:AR67"/>
    <mergeCell ref="AS65:AS67"/>
    <mergeCell ref="A68:A70"/>
    <mergeCell ref="B68:B70"/>
    <mergeCell ref="C68:C70"/>
    <mergeCell ref="G68:G70"/>
    <mergeCell ref="H68:H70"/>
    <mergeCell ref="I68:I70"/>
    <mergeCell ref="J68:J70"/>
    <mergeCell ref="AF65:AF67"/>
    <mergeCell ref="AJ65:AJ67"/>
    <mergeCell ref="AK65:AK67"/>
    <mergeCell ref="AN65:AN67"/>
    <mergeCell ref="AO65:AO67"/>
    <mergeCell ref="AP65:AP67"/>
    <mergeCell ref="S65:S67"/>
    <mergeCell ref="U65:U67"/>
    <mergeCell ref="V65:V67"/>
    <mergeCell ref="Z65:Z67"/>
    <mergeCell ref="AA65:AA67"/>
    <mergeCell ref="AE65:AE67"/>
    <mergeCell ref="K65:K67"/>
    <mergeCell ref="L65:L67"/>
    <mergeCell ref="M65:M67"/>
    <mergeCell ref="N65:N67"/>
    <mergeCell ref="O65:O67"/>
    <mergeCell ref="R65:R67"/>
    <mergeCell ref="AQ62:AQ64"/>
    <mergeCell ref="AR62:AR64"/>
    <mergeCell ref="AS62:AS64"/>
    <mergeCell ref="A65:A67"/>
    <mergeCell ref="B65:B67"/>
    <mergeCell ref="C65:C67"/>
    <mergeCell ref="G65:G67"/>
    <mergeCell ref="H65:H67"/>
    <mergeCell ref="I65:I67"/>
    <mergeCell ref="J65:J67"/>
    <mergeCell ref="AF62:AF64"/>
    <mergeCell ref="AJ62:AJ64"/>
    <mergeCell ref="AK62:AK64"/>
    <mergeCell ref="AN62:AN64"/>
    <mergeCell ref="AO62:AO64"/>
    <mergeCell ref="AP62:AP64"/>
    <mergeCell ref="S62:S64"/>
    <mergeCell ref="U62:U64"/>
    <mergeCell ref="V62:V64"/>
    <mergeCell ref="Z62:Z64"/>
    <mergeCell ref="AA62:AA64"/>
    <mergeCell ref="AE62:AE64"/>
    <mergeCell ref="K62:K64"/>
    <mergeCell ref="L62:L64"/>
    <mergeCell ref="M62:M64"/>
    <mergeCell ref="N62:N64"/>
    <mergeCell ref="O62:O64"/>
    <mergeCell ref="R62:R64"/>
    <mergeCell ref="AQ59:AQ61"/>
    <mergeCell ref="AR59:AR61"/>
    <mergeCell ref="AS59:AS61"/>
    <mergeCell ref="A62:A64"/>
    <mergeCell ref="B62:B64"/>
    <mergeCell ref="C62:C64"/>
    <mergeCell ref="G62:G64"/>
    <mergeCell ref="H62:H64"/>
    <mergeCell ref="I62:I64"/>
    <mergeCell ref="J62:J64"/>
    <mergeCell ref="AF59:AF61"/>
    <mergeCell ref="AJ59:AJ61"/>
    <mergeCell ref="AK59:AK61"/>
    <mergeCell ref="AN59:AN61"/>
    <mergeCell ref="AO59:AO61"/>
    <mergeCell ref="AP59:AP61"/>
    <mergeCell ref="S59:S61"/>
    <mergeCell ref="U59:U61"/>
    <mergeCell ref="V59:V61"/>
    <mergeCell ref="Z59:Z61"/>
    <mergeCell ref="AA59:AA61"/>
    <mergeCell ref="AE59:AE61"/>
    <mergeCell ref="K59:K61"/>
    <mergeCell ref="L59:L61"/>
    <mergeCell ref="M59:M61"/>
    <mergeCell ref="N59:N61"/>
    <mergeCell ref="O59:O61"/>
    <mergeCell ref="R59:R61"/>
    <mergeCell ref="AQ56:AQ58"/>
    <mergeCell ref="AR56:AR58"/>
    <mergeCell ref="AS56:AS58"/>
    <mergeCell ref="A59:A61"/>
    <mergeCell ref="B59:B61"/>
    <mergeCell ref="C59:C61"/>
    <mergeCell ref="G59:G61"/>
    <mergeCell ref="H59:H61"/>
    <mergeCell ref="I59:I61"/>
    <mergeCell ref="J59:J61"/>
    <mergeCell ref="AF56:AF58"/>
    <mergeCell ref="AJ56:AJ58"/>
    <mergeCell ref="AK56:AK58"/>
    <mergeCell ref="AN56:AN58"/>
    <mergeCell ref="AO56:AO58"/>
    <mergeCell ref="AP56:AP58"/>
    <mergeCell ref="S56:S58"/>
    <mergeCell ref="U56:U58"/>
    <mergeCell ref="V56:V58"/>
    <mergeCell ref="Z56:Z58"/>
    <mergeCell ref="AA56:AA58"/>
    <mergeCell ref="AE56:AE58"/>
    <mergeCell ref="K56:K58"/>
    <mergeCell ref="L56:L58"/>
    <mergeCell ref="M56:M58"/>
    <mergeCell ref="N56:N58"/>
    <mergeCell ref="O56:O58"/>
    <mergeCell ref="R56:R58"/>
    <mergeCell ref="AQ53:AQ55"/>
    <mergeCell ref="AR53:AR55"/>
    <mergeCell ref="AS53:AS55"/>
    <mergeCell ref="A56:A58"/>
    <mergeCell ref="B56:B58"/>
    <mergeCell ref="C56:C58"/>
    <mergeCell ref="G56:G58"/>
    <mergeCell ref="H56:H58"/>
    <mergeCell ref="I56:I58"/>
    <mergeCell ref="J56:J58"/>
    <mergeCell ref="AF53:AF55"/>
    <mergeCell ref="AJ53:AJ55"/>
    <mergeCell ref="AK53:AK55"/>
    <mergeCell ref="AN53:AN55"/>
    <mergeCell ref="AO53:AO55"/>
    <mergeCell ref="AP53:AP55"/>
    <mergeCell ref="S53:S55"/>
    <mergeCell ref="U53:U55"/>
    <mergeCell ref="V53:V55"/>
    <mergeCell ref="Z53:Z55"/>
    <mergeCell ref="AA53:AA55"/>
    <mergeCell ref="AE53:AE55"/>
    <mergeCell ref="K53:K55"/>
    <mergeCell ref="L53:L55"/>
    <mergeCell ref="M53:M55"/>
    <mergeCell ref="N53:N55"/>
    <mergeCell ref="O53:O55"/>
    <mergeCell ref="R53:R55"/>
    <mergeCell ref="AQ50:AQ52"/>
    <mergeCell ref="AR50:AR52"/>
    <mergeCell ref="AS50:AS52"/>
    <mergeCell ref="A53:A55"/>
    <mergeCell ref="B53:B55"/>
    <mergeCell ref="C53:C55"/>
    <mergeCell ref="G53:G55"/>
    <mergeCell ref="H53:H55"/>
    <mergeCell ref="I53:I55"/>
    <mergeCell ref="J53:J55"/>
    <mergeCell ref="AF50:AF52"/>
    <mergeCell ref="AJ50:AJ52"/>
    <mergeCell ref="AK50:AK52"/>
    <mergeCell ref="AN50:AN52"/>
    <mergeCell ref="AO50:AO52"/>
    <mergeCell ref="AP50:AP52"/>
    <mergeCell ref="S50:S52"/>
    <mergeCell ref="U50:U52"/>
    <mergeCell ref="V50:V52"/>
    <mergeCell ref="Z50:Z52"/>
    <mergeCell ref="AA50:AA52"/>
    <mergeCell ref="AE50:AE52"/>
    <mergeCell ref="K50:K52"/>
    <mergeCell ref="L50:L52"/>
    <mergeCell ref="M50:M52"/>
    <mergeCell ref="N50:N52"/>
    <mergeCell ref="O50:O52"/>
    <mergeCell ref="R50:R52"/>
    <mergeCell ref="AQ47:AQ49"/>
    <mergeCell ref="AR47:AR49"/>
    <mergeCell ref="AS47:AS49"/>
    <mergeCell ref="A50:A52"/>
    <mergeCell ref="B50:B52"/>
    <mergeCell ref="C50:C52"/>
    <mergeCell ref="G50:G52"/>
    <mergeCell ref="H50:H52"/>
    <mergeCell ref="I50:I52"/>
    <mergeCell ref="J50:J52"/>
    <mergeCell ref="AF47:AF49"/>
    <mergeCell ref="AJ47:AJ49"/>
    <mergeCell ref="AK47:AK49"/>
    <mergeCell ref="AN47:AN49"/>
    <mergeCell ref="AO47:AO49"/>
    <mergeCell ref="AP47:AP49"/>
    <mergeCell ref="S47:S49"/>
    <mergeCell ref="U47:U49"/>
    <mergeCell ref="V47:V49"/>
    <mergeCell ref="Z47:Z49"/>
    <mergeCell ref="AA47:AA49"/>
    <mergeCell ref="AE47:AE49"/>
    <mergeCell ref="K47:K49"/>
    <mergeCell ref="L47:L49"/>
    <mergeCell ref="M47:M49"/>
    <mergeCell ref="N47:N49"/>
    <mergeCell ref="O47:O49"/>
    <mergeCell ref="R47:R49"/>
    <mergeCell ref="AQ44:AQ46"/>
    <mergeCell ref="AR44:AR46"/>
    <mergeCell ref="AS44:AS46"/>
    <mergeCell ref="A47:A49"/>
    <mergeCell ref="B47:B49"/>
    <mergeCell ref="C47:C49"/>
    <mergeCell ref="G47:G49"/>
    <mergeCell ref="H47:H49"/>
    <mergeCell ref="I47:I49"/>
    <mergeCell ref="J47:J49"/>
    <mergeCell ref="AF44:AF46"/>
    <mergeCell ref="AJ44:AJ46"/>
    <mergeCell ref="AK44:AK46"/>
    <mergeCell ref="AN44:AN46"/>
    <mergeCell ref="AO44:AO46"/>
    <mergeCell ref="AP44:AP46"/>
    <mergeCell ref="S44:S46"/>
    <mergeCell ref="U44:U46"/>
    <mergeCell ref="V44:V46"/>
    <mergeCell ref="Z44:Z46"/>
    <mergeCell ref="AA44:AA46"/>
    <mergeCell ref="AE44:AE46"/>
    <mergeCell ref="K44:K46"/>
    <mergeCell ref="L44:L46"/>
    <mergeCell ref="M44:M46"/>
    <mergeCell ref="N44:N46"/>
    <mergeCell ref="O44:O46"/>
    <mergeCell ref="R44:R46"/>
    <mergeCell ref="AO41:AO43"/>
    <mergeCell ref="AP41:AP43"/>
    <mergeCell ref="AQ41:AQ43"/>
    <mergeCell ref="A44:A46"/>
    <mergeCell ref="B44:B46"/>
    <mergeCell ref="C44:C46"/>
    <mergeCell ref="G44:G46"/>
    <mergeCell ref="H44:H46"/>
    <mergeCell ref="I44:I46"/>
    <mergeCell ref="J44:J46"/>
    <mergeCell ref="AA41:AA43"/>
    <mergeCell ref="AE41:AE43"/>
    <mergeCell ref="AF41:AF43"/>
    <mergeCell ref="AJ41:AJ43"/>
    <mergeCell ref="AK41:AK43"/>
    <mergeCell ref="AN41:AN43"/>
    <mergeCell ref="O41:O43"/>
    <mergeCell ref="R41:R43"/>
    <mergeCell ref="S41:S43"/>
    <mergeCell ref="U41:U43"/>
    <mergeCell ref="V41:V43"/>
    <mergeCell ref="Z41:Z43"/>
    <mergeCell ref="I41:I43"/>
    <mergeCell ref="J41:J43"/>
    <mergeCell ref="K41:K43"/>
    <mergeCell ref="L41:L43"/>
    <mergeCell ref="M41:M43"/>
    <mergeCell ref="N41:N43"/>
    <mergeCell ref="AK38:AK40"/>
    <mergeCell ref="AN38:AN40"/>
    <mergeCell ref="AO38:AO40"/>
    <mergeCell ref="AP38:AP40"/>
    <mergeCell ref="AQ38:AQ40"/>
    <mergeCell ref="A41:A43"/>
    <mergeCell ref="B41:B43"/>
    <mergeCell ref="C41:C43"/>
    <mergeCell ref="G41:G43"/>
    <mergeCell ref="H41:H43"/>
    <mergeCell ref="V38:V40"/>
    <mergeCell ref="Z38:Z40"/>
    <mergeCell ref="AA38:AA40"/>
    <mergeCell ref="AE38:AE40"/>
    <mergeCell ref="AF38:AF40"/>
    <mergeCell ref="AJ38:AJ40"/>
    <mergeCell ref="M38:M40"/>
    <mergeCell ref="N38:N40"/>
    <mergeCell ref="O38:O40"/>
    <mergeCell ref="R38:R40"/>
    <mergeCell ref="S38:S40"/>
    <mergeCell ref="U38:U40"/>
    <mergeCell ref="AQ35:AQ37"/>
    <mergeCell ref="A38:A40"/>
    <mergeCell ref="B38:B40"/>
    <mergeCell ref="C38:C40"/>
    <mergeCell ref="G38:G40"/>
    <mergeCell ref="H38:H40"/>
    <mergeCell ref="I38:I40"/>
    <mergeCell ref="J38:J40"/>
    <mergeCell ref="K38:K40"/>
    <mergeCell ref="L38:L40"/>
    <mergeCell ref="AF35:AF37"/>
    <mergeCell ref="AJ35:AJ37"/>
    <mergeCell ref="AK35:AK37"/>
    <mergeCell ref="AN35:AN37"/>
    <mergeCell ref="AO35:AO37"/>
    <mergeCell ref="AP35:AP37"/>
    <mergeCell ref="S35:S37"/>
    <mergeCell ref="U35:U37"/>
    <mergeCell ref="V35:V37"/>
    <mergeCell ref="Z35:Z37"/>
    <mergeCell ref="AA35:AA37"/>
    <mergeCell ref="AE35:AE37"/>
    <mergeCell ref="K35:K37"/>
    <mergeCell ref="L35:L37"/>
    <mergeCell ref="M35:M37"/>
    <mergeCell ref="N35:N37"/>
    <mergeCell ref="O35:O37"/>
    <mergeCell ref="R35:R37"/>
    <mergeCell ref="AO32:AO34"/>
    <mergeCell ref="AP32:AP34"/>
    <mergeCell ref="AQ32:AQ34"/>
    <mergeCell ref="A35:A37"/>
    <mergeCell ref="B35:B37"/>
    <mergeCell ref="C35:C37"/>
    <mergeCell ref="G35:G37"/>
    <mergeCell ref="H35:H37"/>
    <mergeCell ref="I35:I37"/>
    <mergeCell ref="J35:J37"/>
    <mergeCell ref="AA32:AA34"/>
    <mergeCell ref="AE32:AE34"/>
    <mergeCell ref="AF32:AF34"/>
    <mergeCell ref="AJ32:AJ34"/>
    <mergeCell ref="AK32:AK34"/>
    <mergeCell ref="AN32:AN34"/>
    <mergeCell ref="O32:O34"/>
    <mergeCell ref="R32:R34"/>
    <mergeCell ref="S32:S34"/>
    <mergeCell ref="U32:U34"/>
    <mergeCell ref="V32:V34"/>
    <mergeCell ref="Z32:Z34"/>
    <mergeCell ref="I32:I34"/>
    <mergeCell ref="J32:J34"/>
    <mergeCell ref="K32:K34"/>
    <mergeCell ref="L32:L34"/>
    <mergeCell ref="M32:M34"/>
    <mergeCell ref="N32:N34"/>
    <mergeCell ref="AK29:AK31"/>
    <mergeCell ref="AN29:AN31"/>
    <mergeCell ref="AO29:AO31"/>
    <mergeCell ref="AP29:AP31"/>
    <mergeCell ref="AQ29:AQ31"/>
    <mergeCell ref="A32:A34"/>
    <mergeCell ref="B32:B34"/>
    <mergeCell ref="C32:C34"/>
    <mergeCell ref="G32:G34"/>
    <mergeCell ref="H32:H34"/>
    <mergeCell ref="V29:V31"/>
    <mergeCell ref="Z29:Z31"/>
    <mergeCell ref="AA29:AA31"/>
    <mergeCell ref="AE29:AE31"/>
    <mergeCell ref="AF29:AF31"/>
    <mergeCell ref="AJ29:AJ31"/>
    <mergeCell ref="M29:M31"/>
    <mergeCell ref="N29:N31"/>
    <mergeCell ref="O29:O31"/>
    <mergeCell ref="R29:R31"/>
    <mergeCell ref="S29:S31"/>
    <mergeCell ref="U29:U31"/>
    <mergeCell ref="AQ26:AQ28"/>
    <mergeCell ref="A29:A31"/>
    <mergeCell ref="B29:B31"/>
    <mergeCell ref="C29:C31"/>
    <mergeCell ref="G29:G31"/>
    <mergeCell ref="H29:H31"/>
    <mergeCell ref="I29:I31"/>
    <mergeCell ref="J29:J31"/>
    <mergeCell ref="K29:K31"/>
    <mergeCell ref="L29:L31"/>
    <mergeCell ref="AF26:AF28"/>
    <mergeCell ref="AJ26:AJ28"/>
    <mergeCell ref="AK26:AK28"/>
    <mergeCell ref="AN26:AN28"/>
    <mergeCell ref="AO26:AO28"/>
    <mergeCell ref="AP26:AP28"/>
    <mergeCell ref="S26:S28"/>
    <mergeCell ref="U26:U28"/>
    <mergeCell ref="V26:V28"/>
    <mergeCell ref="Z26:Z28"/>
    <mergeCell ref="AA26:AA28"/>
    <mergeCell ref="AE26:AE28"/>
    <mergeCell ref="K26:K28"/>
    <mergeCell ref="L26:L28"/>
    <mergeCell ref="M26:M28"/>
    <mergeCell ref="N26:N28"/>
    <mergeCell ref="O26:O28"/>
    <mergeCell ref="R26:R28"/>
    <mergeCell ref="AP23:AP25"/>
    <mergeCell ref="AQ23:AQ25"/>
    <mergeCell ref="AY23:AY25"/>
    <mergeCell ref="A26:A28"/>
    <mergeCell ref="B26:B28"/>
    <mergeCell ref="C26:C28"/>
    <mergeCell ref="G26:G28"/>
    <mergeCell ref="H26:H28"/>
    <mergeCell ref="I26:I28"/>
    <mergeCell ref="J26:J28"/>
    <mergeCell ref="AE23:AE25"/>
    <mergeCell ref="AF23:AF25"/>
    <mergeCell ref="AJ23:AJ25"/>
    <mergeCell ref="AK23:AK25"/>
    <mergeCell ref="AN23:AN25"/>
    <mergeCell ref="AO23:AO25"/>
    <mergeCell ref="R23:R25"/>
    <mergeCell ref="S23:S25"/>
    <mergeCell ref="U23:U25"/>
    <mergeCell ref="V23:V25"/>
    <mergeCell ref="Z23:Z25"/>
    <mergeCell ref="AA23:AA25"/>
    <mergeCell ref="J23:J25"/>
    <mergeCell ref="K23:K25"/>
    <mergeCell ref="L23:L25"/>
    <mergeCell ref="M23:M25"/>
    <mergeCell ref="N23:N25"/>
    <mergeCell ref="O23:O25"/>
    <mergeCell ref="AO20:AO22"/>
    <mergeCell ref="AP20:AP22"/>
    <mergeCell ref="AQ20:AQ22"/>
    <mergeCell ref="AY20:AY22"/>
    <mergeCell ref="A23:A25"/>
    <mergeCell ref="B23:B25"/>
    <mergeCell ref="C23:C25"/>
    <mergeCell ref="G23:G25"/>
    <mergeCell ref="H23:H25"/>
    <mergeCell ref="I23:I25"/>
    <mergeCell ref="AA20:AA22"/>
    <mergeCell ref="AE20:AE22"/>
    <mergeCell ref="AF20:AF22"/>
    <mergeCell ref="AJ20:AJ22"/>
    <mergeCell ref="AK20:AK22"/>
    <mergeCell ref="AN20:AN22"/>
    <mergeCell ref="O20:O22"/>
    <mergeCell ref="R20:R22"/>
    <mergeCell ref="S20:S22"/>
    <mergeCell ref="U20:U22"/>
    <mergeCell ref="V20:V22"/>
    <mergeCell ref="Z20:Z22"/>
    <mergeCell ref="I20:I22"/>
    <mergeCell ref="J20:J22"/>
    <mergeCell ref="K20:K22"/>
    <mergeCell ref="L20:L22"/>
    <mergeCell ref="M20:M22"/>
    <mergeCell ref="N20:N22"/>
    <mergeCell ref="AN17:AN19"/>
    <mergeCell ref="AO17:AO19"/>
    <mergeCell ref="AP17:AP19"/>
    <mergeCell ref="AQ17:AQ19"/>
    <mergeCell ref="AY17:AY19"/>
    <mergeCell ref="A20:A22"/>
    <mergeCell ref="B20:B22"/>
    <mergeCell ref="C20:C22"/>
    <mergeCell ref="G20:G22"/>
    <mergeCell ref="H20:H22"/>
    <mergeCell ref="Z17:Z19"/>
    <mergeCell ref="AA17:AA19"/>
    <mergeCell ref="AE17:AE19"/>
    <mergeCell ref="AF17:AF19"/>
    <mergeCell ref="AJ17:AJ19"/>
    <mergeCell ref="AK17:AK19"/>
    <mergeCell ref="N17:N19"/>
    <mergeCell ref="O17:O19"/>
    <mergeCell ref="R17:R19"/>
    <mergeCell ref="S17:S19"/>
    <mergeCell ref="U17:U19"/>
    <mergeCell ref="V17:V19"/>
    <mergeCell ref="AP14:AP16"/>
    <mergeCell ref="AQ14:AQ16"/>
    <mergeCell ref="AY14:AY16"/>
    <mergeCell ref="A17:A19"/>
    <mergeCell ref="B17:B19"/>
    <mergeCell ref="C17:C19"/>
    <mergeCell ref="G17:G19"/>
    <mergeCell ref="K17:K19"/>
    <mergeCell ref="L17:L19"/>
    <mergeCell ref="M17:M19"/>
    <mergeCell ref="AE14:AE16"/>
    <mergeCell ref="AF14:AF16"/>
    <mergeCell ref="AJ14:AJ16"/>
    <mergeCell ref="AK14:AK16"/>
    <mergeCell ref="AN14:AN16"/>
    <mergeCell ref="AO14:AO16"/>
    <mergeCell ref="N14:N16"/>
    <mergeCell ref="O14:O16"/>
    <mergeCell ref="R14:R16"/>
    <mergeCell ref="S14:S16"/>
    <mergeCell ref="Z14:Z16"/>
    <mergeCell ref="AA14:AA16"/>
    <mergeCell ref="AP11:AP13"/>
    <mergeCell ref="AQ11:AQ13"/>
    <mergeCell ref="AY11:AY13"/>
    <mergeCell ref="A14:A16"/>
    <mergeCell ref="B14:B16"/>
    <mergeCell ref="C14:C16"/>
    <mergeCell ref="G14:G16"/>
    <mergeCell ref="K14:K16"/>
    <mergeCell ref="L14:L16"/>
    <mergeCell ref="M14:M16"/>
    <mergeCell ref="AE11:AE13"/>
    <mergeCell ref="AF11:AF13"/>
    <mergeCell ref="AJ11:AJ13"/>
    <mergeCell ref="AK11:AK13"/>
    <mergeCell ref="AN11:AN13"/>
    <mergeCell ref="AO11:AO13"/>
    <mergeCell ref="N11:N13"/>
    <mergeCell ref="O11:O13"/>
    <mergeCell ref="R11:R13"/>
    <mergeCell ref="S11:S13"/>
    <mergeCell ref="Z11:Z13"/>
    <mergeCell ref="AA11:AA13"/>
    <mergeCell ref="U9:AM9"/>
    <mergeCell ref="AN9:AO9"/>
    <mergeCell ref="P10:R10"/>
    <mergeCell ref="A11:A13"/>
    <mergeCell ref="B11:B13"/>
    <mergeCell ref="C11:C13"/>
    <mergeCell ref="G11:G13"/>
    <mergeCell ref="K11:K13"/>
    <mergeCell ref="L11:L13"/>
    <mergeCell ref="M11:M13"/>
    <mergeCell ref="I9:I10"/>
    <mergeCell ref="J9:J10"/>
    <mergeCell ref="K9:K10"/>
    <mergeCell ref="M9:M10"/>
    <mergeCell ref="O9:O10"/>
    <mergeCell ref="P9:T9"/>
    <mergeCell ref="C9:C10"/>
    <mergeCell ref="D9:D10"/>
    <mergeCell ref="E9:E10"/>
    <mergeCell ref="F9:F10"/>
    <mergeCell ref="G9:G10"/>
    <mergeCell ref="H9:H10"/>
    <mergeCell ref="A7:AY7"/>
    <mergeCell ref="A8:A10"/>
    <mergeCell ref="B8:C8"/>
    <mergeCell ref="D8:J8"/>
    <mergeCell ref="K8:O8"/>
    <mergeCell ref="P8:AO8"/>
    <mergeCell ref="AP8:AQ9"/>
    <mergeCell ref="AR8:AS8"/>
    <mergeCell ref="AT8:AW8"/>
    <mergeCell ref="B9:B10"/>
    <mergeCell ref="AQ1:AQ4"/>
    <mergeCell ref="I2:AP2"/>
    <mergeCell ref="I3:AP4"/>
    <mergeCell ref="A6:B6"/>
    <mergeCell ref="C6:E6"/>
    <mergeCell ref="F6:I6"/>
    <mergeCell ref="J6:AH6"/>
    <mergeCell ref="AI6:AP6"/>
    <mergeCell ref="AQ6:AU6"/>
  </mergeCells>
  <conditionalFormatting sqref="L17 L20 L23 L74 L11 L14 L26 L29 L32 L35 L38 L41 L44 L47 L50 L53 L56 L59 L62 L65 L68 L71 K11:K76">
    <cfRule type="containsText" dxfId="210" priority="201" operator="containsText" text="MEDIA">
      <formula>NOT(ISERROR(SEARCH("MEDIA",K11)))</formula>
    </cfRule>
    <cfRule type="containsText" dxfId="209" priority="202" operator="containsText" text="ALTA">
      <formula>NOT(ISERROR(SEARCH("ALTA",K11)))</formula>
    </cfRule>
    <cfRule type="containsText" dxfId="208" priority="203" operator="containsText" text="BAJA">
      <formula>NOT(ISERROR(SEARCH("BAJA",K11)))</formula>
    </cfRule>
  </conditionalFormatting>
  <conditionalFormatting sqref="N11 N14 N17 N20 N23 N74 N26 N29 N32 N35 N38 N41 N44 N47 N50 N53 N56 N59 N62 N65 N68 N71 M11:M76">
    <cfRule type="containsText" dxfId="207" priority="198" operator="containsText" text="MEDIO">
      <formula>NOT(ISERROR(SEARCH("MEDIO",M11)))</formula>
    </cfRule>
    <cfRule type="containsText" dxfId="206" priority="199" operator="containsText" text="ALTO">
      <formula>NOT(ISERROR(SEARCH("ALTO",M11)))</formula>
    </cfRule>
    <cfRule type="containsText" dxfId="205" priority="200" operator="containsText" text="BAJO">
      <formula>NOT(ISERROR(SEARCH("BAJO",M11)))</formula>
    </cfRule>
  </conditionalFormatting>
  <conditionalFormatting sqref="P13:P76">
    <cfRule type="cellIs" dxfId="204" priority="197" operator="between">
      <formula>2</formula>
      <formula>3</formula>
    </cfRule>
  </conditionalFormatting>
  <conditionalFormatting sqref="O11:O76">
    <cfRule type="cellIs" dxfId="203" priority="194" operator="lessThanOrEqual">
      <formula>3</formula>
    </cfRule>
    <cfRule type="cellIs" dxfId="202" priority="195" stopIfTrue="1" operator="between">
      <formula>4</formula>
      <formula>9</formula>
    </cfRule>
    <cfRule type="cellIs" dxfId="201" priority="196" operator="greaterThanOrEqual">
      <formula>10</formula>
    </cfRule>
  </conditionalFormatting>
  <conditionalFormatting sqref="AP11:AP76">
    <cfRule type="cellIs" dxfId="200" priority="191" operator="lessThanOrEqual">
      <formula>10</formula>
    </cfRule>
    <cfRule type="cellIs" dxfId="199" priority="192" stopIfTrue="1" operator="between">
      <formula>12</formula>
      <formula>39</formula>
    </cfRule>
    <cfRule type="cellIs" dxfId="198" priority="193" operator="greaterThanOrEqual">
      <formula>40</formula>
    </cfRule>
  </conditionalFormatting>
  <conditionalFormatting sqref="AQ11:AS11 AQ14:AS14 AQ17:AS17 AQ20:AS20 AQ23:AS23 AQ26:AS26 AQ29:AS29 AQ32:AS32 AQ35:AS35 AQ38:AS38 AQ41 AQ44:AS44 AQ47:AS47 AQ50:AS50 AQ53:AS53 AQ56:AS56 AQ59:AS59 AQ62:AS62 AQ65:AS65 AQ68:AS68 AQ71:AS71 AQ74:AS74">
    <cfRule type="cellIs" dxfId="197" priority="188" operator="equal">
      <formula>"LEVE"</formula>
    </cfRule>
    <cfRule type="cellIs" dxfId="196" priority="189" operator="equal">
      <formula>"MODERADO"</formula>
    </cfRule>
    <cfRule type="cellIs" dxfId="195" priority="190" operator="equal">
      <formula>"GRAVE"</formula>
    </cfRule>
  </conditionalFormatting>
  <conditionalFormatting sqref="K11:K76">
    <cfRule type="containsText" dxfId="194" priority="186" operator="containsText" text="MEDIO BAJA">
      <formula>NOT(ISERROR(SEARCH("MEDIO BAJA",K11)))</formula>
    </cfRule>
    <cfRule type="containsText" dxfId="193" priority="187" operator="containsText" text="MEDIO ALTA">
      <formula>NOT(ISERROR(SEARCH("MEDIO ALTA",K11)))</formula>
    </cfRule>
  </conditionalFormatting>
  <conditionalFormatting sqref="M11:M76">
    <cfRule type="containsText" dxfId="192" priority="184" operator="containsText" text="MEDIO BAJO">
      <formula>NOT(ISERROR(SEARCH("MEDIO BAJO",M11)))</formula>
    </cfRule>
    <cfRule type="containsText" dxfId="191" priority="185" operator="containsText" text="MEDIO ALTO">
      <formula>NOT(ISERROR(SEARCH("MEDIO ALTO",M11)))</formula>
    </cfRule>
  </conditionalFormatting>
  <conditionalFormatting sqref="AI11:AJ11 AI12:AI76 AJ20 AJ23 AJ26 AJ29 AJ32 AJ35 AJ38 AJ41 AJ44 AJ47 AJ50 AJ53 AJ56 AJ59 AJ62 AJ65 AJ68 AJ71 AJ74 AJ14 AJ17">
    <cfRule type="expression" dxfId="190" priority="183">
      <formula>P11="No_existen"</formula>
    </cfRule>
  </conditionalFormatting>
  <conditionalFormatting sqref="AM11:AN11 AM12:AM76 AN14 AN17 AN20 AN23 AN26 AN29 AN32 AN35 AN38 AN41 AN44 AN47 AN50 AN53 AN56 AN59 AN62 AN65 AN68 AN71 AN74 AN77 AN80 AN83 AN86">
    <cfRule type="expression" dxfId="189" priority="182">
      <formula>P11="No_existen"</formula>
    </cfRule>
  </conditionalFormatting>
  <conditionalFormatting sqref="AW11:AW76">
    <cfRule type="expression" dxfId="188" priority="180">
      <formula>AT11&lt;&gt;"COMPARTIR"</formula>
    </cfRule>
    <cfRule type="expression" dxfId="187" priority="181">
      <formula>AT11="ASUMIR"</formula>
    </cfRule>
  </conditionalFormatting>
  <conditionalFormatting sqref="AU11:AU76 AR11:AT40 AV11:AV61">
    <cfRule type="expression" dxfId="186" priority="179">
      <formula>AQ11="ASUMIR"</formula>
    </cfRule>
  </conditionalFormatting>
  <conditionalFormatting sqref="AV11:AV76">
    <cfRule type="expression" dxfId="185" priority="178">
      <formula>AT11="ASUMIR"</formula>
    </cfRule>
  </conditionalFormatting>
  <conditionalFormatting sqref="AL11:AL76">
    <cfRule type="expression" dxfId="184" priority="204">
      <formula>Q11="No_existen"</formula>
    </cfRule>
  </conditionalFormatting>
  <conditionalFormatting sqref="AH11:AH76">
    <cfRule type="expression" dxfId="183" priority="205">
      <formula>P11="No_existen"</formula>
    </cfRule>
  </conditionalFormatting>
  <conditionalFormatting sqref="AG11:AG76">
    <cfRule type="expression" dxfId="182" priority="206">
      <formula>Q11="No_existen"</formula>
    </cfRule>
  </conditionalFormatting>
  <conditionalFormatting sqref="AF11 AF14 AF17 AF20 AF23 AF26 AF29 AF32 AF35 AF38 AF41 AF44 AF47 AF50 AF53 AF56 AF59 AF62 AF65 AF68 AF71 AF74 AF77 AF80 AF83">
    <cfRule type="expression" dxfId="181" priority="207">
      <formula>Q11="No_existen"</formula>
    </cfRule>
  </conditionalFormatting>
  <conditionalFormatting sqref="AC11:AC76">
    <cfRule type="expression" dxfId="180" priority="208">
      <formula>P11="No_existen"</formula>
    </cfRule>
  </conditionalFormatting>
  <conditionalFormatting sqref="AB11:AB76">
    <cfRule type="expression" dxfId="179" priority="209">
      <formula>Q11="No_existen"</formula>
    </cfRule>
  </conditionalFormatting>
  <conditionalFormatting sqref="AO11:AO76">
    <cfRule type="containsText" dxfId="178" priority="175" operator="containsText" text="DÉBIL">
      <formula>NOT(ISERROR(SEARCH("DÉBIL",AO11)))</formula>
    </cfRule>
    <cfRule type="containsText" dxfId="177" priority="176" operator="containsText" text="ACEPTABLE">
      <formula>NOT(ISERROR(SEARCH("ACEPTABLE",AO11)))</formula>
    </cfRule>
    <cfRule type="containsText" dxfId="176" priority="177" operator="containsText" text="FUERTE">
      <formula>NOT(ISERROR(SEARCH("FUERTE",AO11)))</formula>
    </cfRule>
  </conditionalFormatting>
  <conditionalFormatting sqref="AA11 AA17 AA20 AA23 AA26 AA29 AA32 AA35 AA38 AA41 AA44 AA47 AA50 AA53 AA56 AA59 AA62 AA65 AA68 AA71 AA74 AA77 AA80 AA83 AA14">
    <cfRule type="expression" dxfId="175" priority="210">
      <formula>Q11="No_existen"</formula>
    </cfRule>
  </conditionalFormatting>
  <conditionalFormatting sqref="AK11 AK77 AK80 AK83 AK86 AK14 AK17 AK20 AK23 AK26 AK29 AK32 AK35 AK38 AK41 AK44 AK47 AK50 AK53 AK56 AK59 AK62 AK65 AK68 AK71 AK74">
    <cfRule type="expression" dxfId="174" priority="211">
      <formula>Q11="No_existen"</formula>
    </cfRule>
  </conditionalFormatting>
  <conditionalFormatting sqref="Y11:Y76">
    <cfRule type="expression" dxfId="173" priority="24">
      <formula>X11="Semiautomatico"</formula>
    </cfRule>
    <cfRule type="expression" dxfId="172" priority="30">
      <formula>X11="Manual"</formula>
    </cfRule>
    <cfRule type="expression" dxfId="171" priority="174">
      <formula>P11="No_existen"</formula>
    </cfRule>
  </conditionalFormatting>
  <conditionalFormatting sqref="Y12:Y76">
    <cfRule type="expression" dxfId="170" priority="173">
      <formula>P12="No_existen"</formula>
    </cfRule>
  </conditionalFormatting>
  <conditionalFormatting sqref="AO11:AO76">
    <cfRule type="containsText" dxfId="169" priority="172" operator="containsText" text="INEXISTENTE">
      <formula>NOT(ISERROR(SEARCH("INEXISTENTE",AO11)))</formula>
    </cfRule>
  </conditionalFormatting>
  <conditionalFormatting sqref="AD11">
    <cfRule type="expression" dxfId="168" priority="171">
      <formula>$P$11="No_existen"</formula>
    </cfRule>
  </conditionalFormatting>
  <conditionalFormatting sqref="AD14">
    <cfRule type="expression" dxfId="167" priority="170">
      <formula>P14="No_existen"</formula>
    </cfRule>
  </conditionalFormatting>
  <conditionalFormatting sqref="AD15">
    <cfRule type="expression" dxfId="166" priority="169">
      <formula>P15="No_existen"</formula>
    </cfRule>
  </conditionalFormatting>
  <conditionalFormatting sqref="AD16">
    <cfRule type="expression" dxfId="165" priority="168">
      <formula>P16="No_existen"</formula>
    </cfRule>
  </conditionalFormatting>
  <conditionalFormatting sqref="T17">
    <cfRule type="expression" dxfId="164" priority="167">
      <formula>P17="No_existen"</formula>
    </cfRule>
  </conditionalFormatting>
  <conditionalFormatting sqref="X17">
    <cfRule type="expression" dxfId="163" priority="166">
      <formula>$P$17="No_existen"</formula>
    </cfRule>
  </conditionalFormatting>
  <conditionalFormatting sqref="AD17">
    <cfRule type="expression" dxfId="162" priority="165">
      <formula>P17="No_existen"</formula>
    </cfRule>
  </conditionalFormatting>
  <conditionalFormatting sqref="AD18">
    <cfRule type="expression" dxfId="161" priority="164">
      <formula>P18="No_existen"</formula>
    </cfRule>
  </conditionalFormatting>
  <conditionalFormatting sqref="X18">
    <cfRule type="expression" dxfId="160" priority="163">
      <formula>$P$18="No_existen"</formula>
    </cfRule>
  </conditionalFormatting>
  <conditionalFormatting sqref="T18">
    <cfRule type="expression" dxfId="159" priority="162">
      <formula>P18="No_existen"</formula>
    </cfRule>
  </conditionalFormatting>
  <conditionalFormatting sqref="T19">
    <cfRule type="expression" dxfId="158" priority="161">
      <formula>P19="No_existen"</formula>
    </cfRule>
  </conditionalFormatting>
  <conditionalFormatting sqref="X19">
    <cfRule type="expression" dxfId="157" priority="160">
      <formula>$P$19="No_existen"</formula>
    </cfRule>
  </conditionalFormatting>
  <conditionalFormatting sqref="AD19">
    <cfRule type="expression" dxfId="156" priority="159">
      <formula>P19="No_existen"</formula>
    </cfRule>
  </conditionalFormatting>
  <conditionalFormatting sqref="T20">
    <cfRule type="expression" dxfId="155" priority="158">
      <formula>P20="No_existen"</formula>
    </cfRule>
  </conditionalFormatting>
  <conditionalFormatting sqref="X20">
    <cfRule type="expression" dxfId="154" priority="157">
      <formula>$P$20="No_existen"</formula>
    </cfRule>
  </conditionalFormatting>
  <conditionalFormatting sqref="AD20:AD22">
    <cfRule type="expression" dxfId="153" priority="26">
      <formula>AC20="No asignado"</formula>
    </cfRule>
    <cfRule type="expression" dxfId="152" priority="156">
      <formula>P20="No_existen"</formula>
    </cfRule>
  </conditionalFormatting>
  <conditionalFormatting sqref="X21">
    <cfRule type="expression" dxfId="151" priority="155">
      <formula>$P$21="No_existen"</formula>
    </cfRule>
  </conditionalFormatting>
  <conditionalFormatting sqref="T21">
    <cfRule type="expression" dxfId="150" priority="154">
      <formula>P21="No_existen"</formula>
    </cfRule>
  </conditionalFormatting>
  <conditionalFormatting sqref="T22">
    <cfRule type="expression" dxfId="149" priority="153">
      <formula>P22="No_existen"</formula>
    </cfRule>
  </conditionalFormatting>
  <conditionalFormatting sqref="X22">
    <cfRule type="expression" dxfId="148" priority="152">
      <formula>$P$22="No_existen"</formula>
    </cfRule>
  </conditionalFormatting>
  <conditionalFormatting sqref="X23">
    <cfRule type="expression" dxfId="147" priority="151">
      <formula>$P$23="No_existen"</formula>
    </cfRule>
  </conditionalFormatting>
  <conditionalFormatting sqref="X24">
    <cfRule type="expression" dxfId="146" priority="150">
      <formula>$P$24="No_existen"</formula>
    </cfRule>
  </conditionalFormatting>
  <conditionalFormatting sqref="X25">
    <cfRule type="expression" dxfId="145" priority="149">
      <formula>$P$25="No_existen"</formula>
    </cfRule>
  </conditionalFormatting>
  <conditionalFormatting sqref="AD23">
    <cfRule type="expression" dxfId="144" priority="148">
      <formula>P23="No_existen"</formula>
    </cfRule>
  </conditionalFormatting>
  <conditionalFormatting sqref="AD24">
    <cfRule type="expression" dxfId="143" priority="147">
      <formula>P24="No_existen"</formula>
    </cfRule>
  </conditionalFormatting>
  <conditionalFormatting sqref="AD25">
    <cfRule type="expression" dxfId="142" priority="146">
      <formula>P25="No_existen"</formula>
    </cfRule>
  </conditionalFormatting>
  <conditionalFormatting sqref="T25">
    <cfRule type="expression" dxfId="141" priority="145">
      <formula>P25="No_existen"</formula>
    </cfRule>
  </conditionalFormatting>
  <conditionalFormatting sqref="T28">
    <cfRule type="expression" dxfId="140" priority="144">
      <formula>P28="No_existen"</formula>
    </cfRule>
  </conditionalFormatting>
  <conditionalFormatting sqref="X26">
    <cfRule type="expression" dxfId="139" priority="143">
      <formula>$P$26="No_existen"</formula>
    </cfRule>
  </conditionalFormatting>
  <conditionalFormatting sqref="X27">
    <cfRule type="expression" dxfId="138" priority="142">
      <formula>$P$27="No_existen"</formula>
    </cfRule>
  </conditionalFormatting>
  <conditionalFormatting sqref="X28">
    <cfRule type="expression" dxfId="137" priority="141">
      <formula>$P$28="No_existen"</formula>
    </cfRule>
  </conditionalFormatting>
  <conditionalFormatting sqref="AD26">
    <cfRule type="expression" dxfId="136" priority="140">
      <formula>P26="No_existen"</formula>
    </cfRule>
  </conditionalFormatting>
  <conditionalFormatting sqref="AD27">
    <cfRule type="expression" dxfId="135" priority="139">
      <formula>P27="No_existen"</formula>
    </cfRule>
  </conditionalFormatting>
  <conditionalFormatting sqref="AD28">
    <cfRule type="expression" dxfId="134" priority="138">
      <formula>P28="No_existen"</formula>
    </cfRule>
  </conditionalFormatting>
  <conditionalFormatting sqref="X29">
    <cfRule type="expression" dxfId="133" priority="137">
      <formula>$P$29="No_existen"</formula>
    </cfRule>
  </conditionalFormatting>
  <conditionalFormatting sqref="AD29:AD31">
    <cfRule type="expression" dxfId="132" priority="136">
      <formula>P29="No_existen"</formula>
    </cfRule>
  </conditionalFormatting>
  <conditionalFormatting sqref="X30">
    <cfRule type="expression" dxfId="131" priority="135">
      <formula>$P$30="No_existen"</formula>
    </cfRule>
  </conditionalFormatting>
  <conditionalFormatting sqref="X31">
    <cfRule type="expression" dxfId="130" priority="134">
      <formula>$P$31="No_existen"</formula>
    </cfRule>
  </conditionalFormatting>
  <conditionalFormatting sqref="T32:T34">
    <cfRule type="expression" dxfId="129" priority="133">
      <formula>P32="No_existen"</formula>
    </cfRule>
  </conditionalFormatting>
  <conditionalFormatting sqref="X32">
    <cfRule type="expression" dxfId="128" priority="132">
      <formula>$P$32="No_existen"</formula>
    </cfRule>
  </conditionalFormatting>
  <conditionalFormatting sqref="X33">
    <cfRule type="expression" dxfId="127" priority="131">
      <formula>$P$33="No_existen"</formula>
    </cfRule>
  </conditionalFormatting>
  <conditionalFormatting sqref="X34">
    <cfRule type="expression" dxfId="126" priority="130">
      <formula>$P$34="No_existen"</formula>
    </cfRule>
  </conditionalFormatting>
  <conditionalFormatting sqref="AD32">
    <cfRule type="expression" dxfId="125" priority="129">
      <formula>P32="No_existen"</formula>
    </cfRule>
  </conditionalFormatting>
  <conditionalFormatting sqref="AD33">
    <cfRule type="expression" dxfId="124" priority="128">
      <formula>P33="No_existen"</formula>
    </cfRule>
  </conditionalFormatting>
  <conditionalFormatting sqref="AD34">
    <cfRule type="expression" dxfId="123" priority="127">
      <formula>P34="No_existen"</formula>
    </cfRule>
  </conditionalFormatting>
  <conditionalFormatting sqref="X35">
    <cfRule type="expression" dxfId="122" priority="126">
      <formula>$P$35="No_existen"</formula>
    </cfRule>
  </conditionalFormatting>
  <conditionalFormatting sqref="X36">
    <cfRule type="expression" dxfId="121" priority="125">
      <formula>$P$36="No_existen"</formula>
    </cfRule>
  </conditionalFormatting>
  <conditionalFormatting sqref="X37">
    <cfRule type="expression" dxfId="120" priority="124">
      <formula>$P$37="No_existen"</formula>
    </cfRule>
  </conditionalFormatting>
  <conditionalFormatting sqref="AD35:AD40">
    <cfRule type="expression" dxfId="119" priority="123">
      <formula>P35="No_existen"</formula>
    </cfRule>
  </conditionalFormatting>
  <conditionalFormatting sqref="AD36">
    <cfRule type="expression" dxfId="118" priority="122">
      <formula>P36="No_existen"</formula>
    </cfRule>
  </conditionalFormatting>
  <conditionalFormatting sqref="AD37:AD40">
    <cfRule type="expression" dxfId="117" priority="121">
      <formula>P37="No_existen"</formula>
    </cfRule>
  </conditionalFormatting>
  <conditionalFormatting sqref="X38">
    <cfRule type="expression" dxfId="116" priority="120">
      <formula>$P$38="No_existen"</formula>
    </cfRule>
  </conditionalFormatting>
  <conditionalFormatting sqref="X39">
    <cfRule type="expression" dxfId="115" priority="119">
      <formula>$P$39="No_existen"</formula>
    </cfRule>
  </conditionalFormatting>
  <conditionalFormatting sqref="X40">
    <cfRule type="expression" dxfId="114" priority="118">
      <formula>$P$40="No_existen"</formula>
    </cfRule>
  </conditionalFormatting>
  <conditionalFormatting sqref="AD38">
    <cfRule type="expression" dxfId="113" priority="117">
      <formula>P38="No_existen"</formula>
    </cfRule>
  </conditionalFormatting>
  <conditionalFormatting sqref="AD39">
    <cfRule type="expression" dxfId="112" priority="116">
      <formula>P39="No_existen"</formula>
    </cfRule>
  </conditionalFormatting>
  <conditionalFormatting sqref="AD40">
    <cfRule type="expression" dxfId="111" priority="115">
      <formula>P40="No_existen"</formula>
    </cfRule>
  </conditionalFormatting>
  <conditionalFormatting sqref="T41:T43">
    <cfRule type="expression" dxfId="110" priority="114">
      <formula>P41="No_existen"</formula>
    </cfRule>
  </conditionalFormatting>
  <conditionalFormatting sqref="X41">
    <cfRule type="expression" dxfId="109" priority="113">
      <formula>$P$41="No_existen"</formula>
    </cfRule>
  </conditionalFormatting>
  <conditionalFormatting sqref="X42">
    <cfRule type="expression" dxfId="108" priority="112">
      <formula>$P$42="No_existen"</formula>
    </cfRule>
  </conditionalFormatting>
  <conditionalFormatting sqref="X43">
    <cfRule type="expression" dxfId="107" priority="111">
      <formula>$P$43="No_existen"</formula>
    </cfRule>
  </conditionalFormatting>
  <conditionalFormatting sqref="AD41">
    <cfRule type="expression" dxfId="106" priority="110">
      <formula>P41="No_existen"</formula>
    </cfRule>
  </conditionalFormatting>
  <conditionalFormatting sqref="AD42">
    <cfRule type="expression" dxfId="105" priority="109">
      <formula>P42="No_existen"</formula>
    </cfRule>
  </conditionalFormatting>
  <conditionalFormatting sqref="AD43">
    <cfRule type="expression" dxfId="104" priority="108">
      <formula>P43="No_existen"</formula>
    </cfRule>
  </conditionalFormatting>
  <conditionalFormatting sqref="AD44">
    <cfRule type="expression" dxfId="103" priority="107">
      <formula>P44="No_existen"</formula>
    </cfRule>
  </conditionalFormatting>
  <conditionalFormatting sqref="AD45">
    <cfRule type="expression" dxfId="102" priority="106">
      <formula>P45="No_existen"</formula>
    </cfRule>
  </conditionalFormatting>
  <conditionalFormatting sqref="AD46">
    <cfRule type="expression" dxfId="101" priority="105">
      <formula>P46="No_existen"</formula>
    </cfRule>
  </conditionalFormatting>
  <conditionalFormatting sqref="X44">
    <cfRule type="expression" dxfId="100" priority="104">
      <formula>$P$44="No_existen"</formula>
    </cfRule>
  </conditionalFormatting>
  <conditionalFormatting sqref="X45">
    <cfRule type="expression" dxfId="99" priority="103">
      <formula>$P$45="No_existen"</formula>
    </cfRule>
  </conditionalFormatting>
  <conditionalFormatting sqref="X46">
    <cfRule type="expression" dxfId="98" priority="102">
      <formula>$P$46="No_existen"</formula>
    </cfRule>
  </conditionalFormatting>
  <conditionalFormatting sqref="T44:T46">
    <cfRule type="expression" dxfId="97" priority="101">
      <formula>P44="No_existen"</formula>
    </cfRule>
  </conditionalFormatting>
  <conditionalFormatting sqref="T47:T49">
    <cfRule type="expression" dxfId="96" priority="100">
      <formula>P47="No_existen"</formula>
    </cfRule>
  </conditionalFormatting>
  <conditionalFormatting sqref="X47">
    <cfRule type="expression" dxfId="95" priority="99">
      <formula>$P$47="No_existen"</formula>
    </cfRule>
  </conditionalFormatting>
  <conditionalFormatting sqref="X48">
    <cfRule type="expression" dxfId="94" priority="98">
      <formula>$P$48="No_existen"</formula>
    </cfRule>
  </conditionalFormatting>
  <conditionalFormatting sqref="X49">
    <cfRule type="expression" dxfId="93" priority="97">
      <formula>$P$49="No_existen"</formula>
    </cfRule>
  </conditionalFormatting>
  <conditionalFormatting sqref="AD47">
    <cfRule type="expression" dxfId="92" priority="96">
      <formula>P47="No_existen"</formula>
    </cfRule>
  </conditionalFormatting>
  <conditionalFormatting sqref="AD48">
    <cfRule type="expression" dxfId="91" priority="95">
      <formula>P48="No_existen"</formula>
    </cfRule>
  </conditionalFormatting>
  <conditionalFormatting sqref="AD49">
    <cfRule type="expression" dxfId="90" priority="94">
      <formula>P49="No_existen"</formula>
    </cfRule>
  </conditionalFormatting>
  <conditionalFormatting sqref="AD50">
    <cfRule type="expression" dxfId="89" priority="93">
      <formula>P50="No_existen"</formula>
    </cfRule>
  </conditionalFormatting>
  <conditionalFormatting sqref="AD51">
    <cfRule type="expression" dxfId="88" priority="92">
      <formula>P51="No_existen"</formula>
    </cfRule>
  </conditionalFormatting>
  <conditionalFormatting sqref="AD52">
    <cfRule type="expression" dxfId="87" priority="91">
      <formula>P52="No_existen"</formula>
    </cfRule>
  </conditionalFormatting>
  <conditionalFormatting sqref="X50">
    <cfRule type="expression" dxfId="86" priority="90">
      <formula>$P$50="No_existen"</formula>
    </cfRule>
  </conditionalFormatting>
  <conditionalFormatting sqref="X51">
    <cfRule type="expression" dxfId="85" priority="89">
      <formula>$P$51="No_existen"</formula>
    </cfRule>
  </conditionalFormatting>
  <conditionalFormatting sqref="X52">
    <cfRule type="expression" dxfId="84" priority="88">
      <formula>$P$52="No_existen"</formula>
    </cfRule>
  </conditionalFormatting>
  <conditionalFormatting sqref="T50:T52">
    <cfRule type="expression" dxfId="83" priority="87">
      <formula>P50="No_existen"</formula>
    </cfRule>
  </conditionalFormatting>
  <conditionalFormatting sqref="T53:T55">
    <cfRule type="expression" dxfId="82" priority="86">
      <formula>P53="No_existen"</formula>
    </cfRule>
  </conditionalFormatting>
  <conditionalFormatting sqref="X53">
    <cfRule type="expression" dxfId="81" priority="85">
      <formula>$P$53="No_existen"</formula>
    </cfRule>
  </conditionalFormatting>
  <conditionalFormatting sqref="X54">
    <cfRule type="expression" dxfId="80" priority="84">
      <formula>$P$54="No_existen"</formula>
    </cfRule>
  </conditionalFormatting>
  <conditionalFormatting sqref="X55">
    <cfRule type="expression" dxfId="79" priority="83">
      <formula>$P$55="No_existen"</formula>
    </cfRule>
  </conditionalFormatting>
  <conditionalFormatting sqref="AD53">
    <cfRule type="expression" dxfId="78" priority="82">
      <formula>P53="No_existen"</formula>
    </cfRule>
  </conditionalFormatting>
  <conditionalFormatting sqref="AD54">
    <cfRule type="expression" dxfId="77" priority="81">
      <formula>P54="No_existen"</formula>
    </cfRule>
  </conditionalFormatting>
  <conditionalFormatting sqref="AD55">
    <cfRule type="expression" dxfId="76" priority="80">
      <formula>P55="No_existen"</formula>
    </cfRule>
  </conditionalFormatting>
  <conditionalFormatting sqref="AD56">
    <cfRule type="expression" dxfId="75" priority="79">
      <formula>P56="No_existen"</formula>
    </cfRule>
  </conditionalFormatting>
  <conditionalFormatting sqref="AD57">
    <cfRule type="expression" dxfId="74" priority="78">
      <formula>P57="No_existen"</formula>
    </cfRule>
  </conditionalFormatting>
  <conditionalFormatting sqref="AD58">
    <cfRule type="expression" dxfId="73" priority="77">
      <formula>P58="No_existen"</formula>
    </cfRule>
  </conditionalFormatting>
  <conditionalFormatting sqref="X56">
    <cfRule type="expression" dxfId="72" priority="76">
      <formula>$P$56="No_existen"</formula>
    </cfRule>
  </conditionalFormatting>
  <conditionalFormatting sqref="X57">
    <cfRule type="expression" dxfId="71" priority="75">
      <formula>$P$57="No_existen"</formula>
    </cfRule>
  </conditionalFormatting>
  <conditionalFormatting sqref="X58">
    <cfRule type="expression" dxfId="70" priority="74">
      <formula>$P$58="No_existen"</formula>
    </cfRule>
  </conditionalFormatting>
  <conditionalFormatting sqref="T56:T58">
    <cfRule type="expression" dxfId="69" priority="73">
      <formula>P56="No_existen"</formula>
    </cfRule>
  </conditionalFormatting>
  <conditionalFormatting sqref="T59:T61">
    <cfRule type="expression" dxfId="68" priority="72">
      <formula>P59="No_existen"</formula>
    </cfRule>
  </conditionalFormatting>
  <conditionalFormatting sqref="X59">
    <cfRule type="expression" dxfId="67" priority="71">
      <formula>$P$59="No_existen"</formula>
    </cfRule>
  </conditionalFormatting>
  <conditionalFormatting sqref="X60">
    <cfRule type="expression" dxfId="66" priority="70">
      <formula>$P$60="No_existen"</formula>
    </cfRule>
  </conditionalFormatting>
  <conditionalFormatting sqref="X61">
    <cfRule type="expression" dxfId="65" priority="69">
      <formula>$P$61="No_existen"</formula>
    </cfRule>
  </conditionalFormatting>
  <conditionalFormatting sqref="AD59">
    <cfRule type="expression" dxfId="64" priority="68">
      <formula>P59="No_existen"</formula>
    </cfRule>
  </conditionalFormatting>
  <conditionalFormatting sqref="AD60">
    <cfRule type="expression" dxfId="63" priority="67">
      <formula>P60="No_existen"</formula>
    </cfRule>
  </conditionalFormatting>
  <conditionalFormatting sqref="AD61">
    <cfRule type="expression" dxfId="62" priority="66">
      <formula>P61="No_existen"</formula>
    </cfRule>
  </conditionalFormatting>
  <conditionalFormatting sqref="AD62">
    <cfRule type="expression" dxfId="61" priority="65">
      <formula>P62="No_existen"</formula>
    </cfRule>
  </conditionalFormatting>
  <conditionalFormatting sqref="AD63">
    <cfRule type="expression" dxfId="60" priority="64">
      <formula>P63="No_existen"</formula>
    </cfRule>
  </conditionalFormatting>
  <conditionalFormatting sqref="AD64">
    <cfRule type="expression" dxfId="59" priority="63">
      <formula>P64="No_existen"</formula>
    </cfRule>
  </conditionalFormatting>
  <conditionalFormatting sqref="X62">
    <cfRule type="expression" dxfId="58" priority="62">
      <formula>$P$62="No_existen"</formula>
    </cfRule>
  </conditionalFormatting>
  <conditionalFormatting sqref="X63">
    <cfRule type="expression" dxfId="57" priority="61">
      <formula>$P$63="No_existen"</formula>
    </cfRule>
  </conditionalFormatting>
  <conditionalFormatting sqref="X64">
    <cfRule type="expression" dxfId="56" priority="60">
      <formula>$P$64="No_existen"</formula>
    </cfRule>
  </conditionalFormatting>
  <conditionalFormatting sqref="T62:T64">
    <cfRule type="expression" dxfId="55" priority="59">
      <formula>P62="No_existen"</formula>
    </cfRule>
  </conditionalFormatting>
  <conditionalFormatting sqref="T65:T67">
    <cfRule type="expression" dxfId="54" priority="58">
      <formula>P65="No_existen"</formula>
    </cfRule>
  </conditionalFormatting>
  <conditionalFormatting sqref="X65">
    <cfRule type="expression" dxfId="53" priority="57">
      <formula>$P$65="No_existen"</formula>
    </cfRule>
  </conditionalFormatting>
  <conditionalFormatting sqref="X66">
    <cfRule type="expression" dxfId="52" priority="56">
      <formula>$P$66="No_existen"</formula>
    </cfRule>
  </conditionalFormatting>
  <conditionalFormatting sqref="X67">
    <cfRule type="expression" dxfId="51" priority="55">
      <formula>$P$67="No_existen"</formula>
    </cfRule>
  </conditionalFormatting>
  <conditionalFormatting sqref="AD65">
    <cfRule type="expression" dxfId="50" priority="54">
      <formula>P65="No_existen"</formula>
    </cfRule>
  </conditionalFormatting>
  <conditionalFormatting sqref="AD66">
    <cfRule type="expression" dxfId="49" priority="53">
      <formula>P66="No_existen"</formula>
    </cfRule>
  </conditionalFormatting>
  <conditionalFormatting sqref="AD67">
    <cfRule type="expression" dxfId="48" priority="52">
      <formula>P67="No_existen"</formula>
    </cfRule>
  </conditionalFormatting>
  <conditionalFormatting sqref="AD68">
    <cfRule type="expression" dxfId="47" priority="51">
      <formula>P68="No_existen"</formula>
    </cfRule>
  </conditionalFormatting>
  <conditionalFormatting sqref="AD69">
    <cfRule type="expression" dxfId="46" priority="50">
      <formula>P69="No_existen"</formula>
    </cfRule>
  </conditionalFormatting>
  <conditionalFormatting sqref="AD70">
    <cfRule type="expression" dxfId="45" priority="49">
      <formula>P70="No_existen"</formula>
    </cfRule>
  </conditionalFormatting>
  <conditionalFormatting sqref="X68">
    <cfRule type="expression" dxfId="44" priority="48">
      <formula>$P$68="No_existen"</formula>
    </cfRule>
  </conditionalFormatting>
  <conditionalFormatting sqref="X69">
    <cfRule type="expression" dxfId="43" priority="47">
      <formula>$P$69="No_existen"</formula>
    </cfRule>
  </conditionalFormatting>
  <conditionalFormatting sqref="X70">
    <cfRule type="expression" dxfId="42" priority="46">
      <formula>$P$70="No_existen"</formula>
    </cfRule>
  </conditionalFormatting>
  <conditionalFormatting sqref="T68:T70">
    <cfRule type="expression" dxfId="41" priority="45">
      <formula>P68="No_existen"</formula>
    </cfRule>
  </conditionalFormatting>
  <conditionalFormatting sqref="T71:T73">
    <cfRule type="expression" dxfId="40" priority="44">
      <formula>P71="No_existen"</formula>
    </cfRule>
  </conditionalFormatting>
  <conditionalFormatting sqref="T74:T76">
    <cfRule type="expression" dxfId="39" priority="43">
      <formula>P74="No_existen"</formula>
    </cfRule>
  </conditionalFormatting>
  <conditionalFormatting sqref="X71">
    <cfRule type="expression" dxfId="38" priority="42">
      <formula>$P$71="No_existen"</formula>
    </cfRule>
  </conditionalFormatting>
  <conditionalFormatting sqref="X72">
    <cfRule type="expression" dxfId="37" priority="41">
      <formula>$P$72="No_existen"</formula>
    </cfRule>
  </conditionalFormatting>
  <conditionalFormatting sqref="X73">
    <cfRule type="expression" dxfId="36" priority="40">
      <formula>$P$73="No_existen"</formula>
    </cfRule>
  </conditionalFormatting>
  <conditionalFormatting sqref="X74">
    <cfRule type="expression" dxfId="35" priority="39">
      <formula>$P$74="No_existen"</formula>
    </cfRule>
  </conditionalFormatting>
  <conditionalFormatting sqref="X75">
    <cfRule type="expression" dxfId="34" priority="38">
      <formula>$P$75="No_existen"</formula>
    </cfRule>
  </conditionalFormatting>
  <conditionalFormatting sqref="X76">
    <cfRule type="expression" dxfId="33" priority="37">
      <formula>$P$76="No_existen"</formula>
    </cfRule>
  </conditionalFormatting>
  <conditionalFormatting sqref="AD71">
    <cfRule type="expression" dxfId="32" priority="36">
      <formula>P71="No_existen"</formula>
    </cfRule>
  </conditionalFormatting>
  <conditionalFormatting sqref="AD72">
    <cfRule type="expression" dxfId="31" priority="35">
      <formula>P72="No_existen"</formula>
    </cfRule>
  </conditionalFormatting>
  <conditionalFormatting sqref="AD73">
    <cfRule type="expression" dxfId="30" priority="34">
      <formula>P73="No_existen"</formula>
    </cfRule>
  </conditionalFormatting>
  <conditionalFormatting sqref="AD74">
    <cfRule type="expression" dxfId="29" priority="33">
      <formula>P74="No_existen"</formula>
    </cfRule>
  </conditionalFormatting>
  <conditionalFormatting sqref="AD75">
    <cfRule type="expression" dxfId="28" priority="32">
      <formula>P75="No_existen"</formula>
    </cfRule>
  </conditionalFormatting>
  <conditionalFormatting sqref="AD76">
    <cfRule type="expression" dxfId="27" priority="31">
      <formula>P76="No_existen"</formula>
    </cfRule>
  </conditionalFormatting>
  <conditionalFormatting sqref="AD14:AD16">
    <cfRule type="expression" dxfId="26" priority="28">
      <formula>AC14="No asignado"</formula>
    </cfRule>
  </conditionalFormatting>
  <conditionalFormatting sqref="AD17:AD19">
    <cfRule type="expression" dxfId="25" priority="27">
      <formula>AC17="No asignado"</formula>
    </cfRule>
  </conditionalFormatting>
  <conditionalFormatting sqref="Y23:Y25">
    <cfRule type="expression" dxfId="24" priority="25">
      <formula>X23="Manual"</formula>
    </cfRule>
  </conditionalFormatting>
  <conditionalFormatting sqref="AD11:AD76">
    <cfRule type="expression" dxfId="23" priority="29">
      <formula>AC11="No asignado"</formula>
    </cfRule>
  </conditionalFormatting>
  <conditionalFormatting sqref="AD12">
    <cfRule type="expression" dxfId="22" priority="23">
      <formula>$P$12="No_existen"</formula>
    </cfRule>
  </conditionalFormatting>
  <conditionalFormatting sqref="AD13">
    <cfRule type="expression" dxfId="21" priority="22">
      <formula>$P$13="No_existen"</formula>
    </cfRule>
  </conditionalFormatting>
  <conditionalFormatting sqref="T23:T24">
    <cfRule type="expression" dxfId="20" priority="21">
      <formula>Q23="No_existen"</formula>
    </cfRule>
  </conditionalFormatting>
  <conditionalFormatting sqref="T23:T24">
    <cfRule type="expression" dxfId="19" priority="20">
      <formula>Q23=""</formula>
    </cfRule>
  </conditionalFormatting>
  <conditionalFormatting sqref="T26">
    <cfRule type="expression" dxfId="18" priority="18">
      <formula>Q27="No_existen"</formula>
    </cfRule>
  </conditionalFormatting>
  <conditionalFormatting sqref="T26">
    <cfRule type="expression" dxfId="17" priority="19">
      <formula>Q27=""</formula>
    </cfRule>
  </conditionalFormatting>
  <conditionalFormatting sqref="T29:T31">
    <cfRule type="expression" dxfId="16" priority="17">
      <formula>Q29="No_existen"</formula>
    </cfRule>
  </conditionalFormatting>
  <conditionalFormatting sqref="T29:T31">
    <cfRule type="expression" dxfId="15" priority="16">
      <formula>Q29=""</formula>
    </cfRule>
  </conditionalFormatting>
  <conditionalFormatting sqref="T35:T37">
    <cfRule type="expression" dxfId="14" priority="15">
      <formula>Q35="No_existen"</formula>
    </cfRule>
  </conditionalFormatting>
  <conditionalFormatting sqref="T35:T37">
    <cfRule type="expression" dxfId="13" priority="14">
      <formula>Q35=""</formula>
    </cfRule>
  </conditionalFormatting>
  <conditionalFormatting sqref="T38:T40">
    <cfRule type="expression" dxfId="12" priority="13">
      <formula>Q38="No_existen"</formula>
    </cfRule>
  </conditionalFormatting>
  <conditionalFormatting sqref="T38:T40">
    <cfRule type="expression" dxfId="11" priority="12">
      <formula>Q38=""</formula>
    </cfRule>
  </conditionalFormatting>
  <conditionalFormatting sqref="P12">
    <cfRule type="expression" dxfId="10" priority="11">
      <formula>XFB12="No_existen"</formula>
    </cfRule>
  </conditionalFormatting>
  <conditionalFormatting sqref="P11">
    <cfRule type="expression" dxfId="9" priority="10">
      <formula>XFB11="No_existen"</formula>
    </cfRule>
  </conditionalFormatting>
  <conditionalFormatting sqref="T11:X16">
    <cfRule type="expression" dxfId="8" priority="9">
      <formula>B11="No_existen"</formula>
    </cfRule>
  </conditionalFormatting>
  <conditionalFormatting sqref="AR41:AR43">
    <cfRule type="cellIs" dxfId="7" priority="6" operator="equal">
      <formula>"LEVE"</formula>
    </cfRule>
    <cfRule type="cellIs" dxfId="6" priority="7" operator="equal">
      <formula>"MODERADO"</formula>
    </cfRule>
    <cfRule type="cellIs" dxfId="5" priority="8" operator="equal">
      <formula>"GRAVE"</formula>
    </cfRule>
  </conditionalFormatting>
  <conditionalFormatting sqref="AR41:AR43">
    <cfRule type="expression" dxfId="4" priority="5">
      <formula>AQ41="ASUMIR"</formula>
    </cfRule>
  </conditionalFormatting>
  <conditionalFormatting sqref="AS41:AS43">
    <cfRule type="cellIs" dxfId="3" priority="2" operator="equal">
      <formula>"LEVE"</formula>
    </cfRule>
    <cfRule type="cellIs" dxfId="2" priority="3" operator="equal">
      <formula>"MODERADO"</formula>
    </cfRule>
    <cfRule type="cellIs" dxfId="1" priority="4" operator="equal">
      <formula>"GRAVE"</formula>
    </cfRule>
  </conditionalFormatting>
  <conditionalFormatting sqref="AS41:AS43">
    <cfRule type="expression" dxfId="0" priority="1">
      <formula>AR41="ASUMIR"</formula>
    </cfRule>
  </conditionalFormatting>
  <dataValidations count="88">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xr:uid="{EEC06CDA-9371-49C5-9734-053A39506278}"/>
    <dataValidation allowBlank="1" showErrorMessage="1" promptTitle="Tipo de control" prompt="Defina que tipo de control es el que se aplica._x000a__x000a_Si definio NO EXISTE EL CONTROL dejeesta celda en blanco" sqref="AO11:AO76" xr:uid="{3D1A0335-B341-484B-B6F4-E4E12ACD7AE1}"/>
    <dataValidation allowBlank="1" showInputMessage="1" sqref="Y1048379:Y1048576 AD1048379:AD1048576 Y10:Y1048377 AD77:AD1048377 T1048379:T1048576 T1:T1048377 Y1:Y8 AD1:AD8 AD10" xr:uid="{AD990E9B-ECEF-4E1B-A414-F2DCB05037D2}"/>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xr:uid="{2C297D64-4C46-44AC-BA8D-DEBF544E7D3B}"/>
    <dataValidation type="custom" allowBlank="1" showInputMessage="1" showErrorMessage="1" sqref="AY10" xr:uid="{9B2FB83C-8A36-4984-9DBB-A09D1F276879}">
      <formula1>"SI(P11=""No_existe"",5,EVAL_PERIODICIDAD)"</formula1>
    </dataValidation>
    <dataValidation allowBlank="1" showInputMessage="1" showErrorMessage="1" promptTitle="Periodicidad" prompt="Determine los intervalos en los cuales aplica el control._x000a__x000a_Si definio NO EXISTE EL CONTROL deje esta celda en blanco" sqref="AJ11:AJ76" xr:uid="{F6B120DF-2AEF-42FE-B79C-E1CCDBBE2288}"/>
    <dataValidation type="list" allowBlank="1" showInputMessage="1" showErrorMessage="1" promptTitle="Tipo de control" prompt="Defina que tipo de control es el que se aplica._x000a__x000a_Si definio NO EXISTE EL CONTROL deje esta celda en blanco" sqref="AM11:AM76" xr:uid="{9D1671C3-169A-4577-A659-35BEA5890A73}">
      <formula1>"Detectivo, Preventivo"</formula1>
    </dataValidation>
    <dataValidation allowBlank="1" showInputMessage="1" showErrorMessage="1" promptTitle="Tipo de control" prompt="Defina que tipo de control es el que se aplica._x000a__x000a_Si definio NO EXISTE EL CONTROL dejeesta celda en blanco" sqref="AN11:AN88" xr:uid="{79F9AE39-534C-47EA-9636-E5551CC455CC}"/>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A11:AA85 Z11:Z76 V74:W74 V11:W11 AG11:AG76 V14:W14 V17:W17 V20:W20 V23:W23 V26:W26 V29:W29 V32:W32 V35:W35 V38:W38 V41:W41 V44:W44 V47:W47 V50:W50 V53:W53 V56:W56 V59:W59 V62:W62 V65:W65 V68:W68 V71:W71 U11:U76 AB11:AB76 W12:W13 W15:W16 W18:W19 W21:W22 W24:W25 W27:W28 W30:W31 W33:W34 W36:W37 W39:W40 W42:W43 W45:W46 W48:W49 W51:W52 W54:W55 W57:W58 W60:W61 W63:W64 W66:W67 W69:W70 W72:W73 W75:W76" xr:uid="{3DAC067E-FAAF-49D7-861A-B17DE6DB50B6}"/>
    <dataValidation allowBlank="1" showInputMessage="1" showErrorMessage="1" promptTitle="Periodicidad" prompt="Determine los intervalos en los cuales aplica el control._x000a__x000a_Si definio NO EXISTE EL CONTROL dejeesta celda en blanco" sqref="AL11:AL76 AK11:AK88" xr:uid="{9C5AD59F-74D9-47EB-995F-86858790300C}"/>
    <dataValidation type="list" allowBlank="1" showInputMessage="1" showErrorMessage="1" errorTitle="DATO NO VALIDO" error="CELDA DE SELECCIÓN - NO CAMBIAR CONFIGURACIÓN" promptTitle="IMPACTO" prompt="Seleccione el nivel de impacto del riesgo" sqref="M47:M49" xr:uid="{800BD53E-210E-49AF-A5B7-0F3111100F74}">
      <formula1>INDIRECT($G$47)</formula1>
    </dataValidation>
    <dataValidation type="list" allowBlank="1" showInputMessage="1" showErrorMessage="1" promptTitle="TRATAMIENTO DEL RIESGO" prompt="Defina el tratamiento que se le dará al riesgo" sqref="AT71:AT73" xr:uid="{31C8DAC3-7D12-4E02-B1C3-952C6F0CFDDC}">
      <formula1>INDIRECT($AQ$71)</formula1>
    </dataValidation>
    <dataValidation type="list" allowBlank="1" showInputMessage="1" showErrorMessage="1" promptTitle="TRATAMIENTO DEL RIESGO" prompt="Defina el tratamiento que se le dará al riesgo" sqref="AT68:AT70" xr:uid="{47B5B29C-EEB9-480C-9249-40DC0068A2AD}">
      <formula1>INDIRECT($AQ$68)</formula1>
    </dataValidation>
    <dataValidation type="list" allowBlank="1" showInputMessage="1" showErrorMessage="1" promptTitle="TRATAMIENTO DEL RIESGO" prompt="Defina el tratamiento que se le dará al riesgo" sqref="AT65:AT67" xr:uid="{A74B9F78-1832-42EA-8DC5-33A472591477}">
      <formula1>INDIRECT($AQ$65)</formula1>
    </dataValidation>
    <dataValidation type="list" allowBlank="1" showInputMessage="1" showErrorMessage="1" promptTitle="TRATAMIENTO DEL RIESGO" prompt="Defina el tratamiento que se le dará al riesgo" sqref="AT62:AT64" xr:uid="{69B0D9D0-0B10-4E0A-85D9-53A078A0B206}">
      <formula1>INDIRECT($AQ$62)</formula1>
    </dataValidation>
    <dataValidation type="list" allowBlank="1" showInputMessage="1" showErrorMessage="1" promptTitle="TRATAMIENTO DEL RIESGO" prompt="Defina el tratamiento que se le dará al riesgo" sqref="AT59:AT61" xr:uid="{F22B3082-18EC-4851-B481-40DE66B87CB9}">
      <formula1>INDIRECT($AQ$59)</formula1>
    </dataValidation>
    <dataValidation type="list" allowBlank="1" showInputMessage="1" showErrorMessage="1" promptTitle="TRATAMIENTO DEL RIESGO" prompt="Defina el tratamiento que se le dará al riesgo" sqref="AT56:AT58" xr:uid="{11EBDB38-83A2-4FEC-9FE3-EDC40BABC2CF}">
      <formula1>INDIRECT($AQ$56)</formula1>
    </dataValidation>
    <dataValidation type="list" allowBlank="1" showInputMessage="1" showErrorMessage="1" promptTitle="TRATAMIENTO DEL RIESGO" prompt="Defina el tratamiento que se le dará al riesgo" sqref="AT53:AT55" xr:uid="{F286B9CA-0BA3-40DA-A8C2-8DCC3349049B}">
      <formula1>INDIRECT($AQ$53)</formula1>
    </dataValidation>
    <dataValidation type="list" allowBlank="1" showInputMessage="1" showErrorMessage="1" promptTitle="TRATAMIENTO DEL RIESGO" prompt="Defina el tratamiento que se le dará al riesgo" sqref="AT50:AT52" xr:uid="{25AB42C4-1A80-4AB7-A89A-489A702FC847}">
      <formula1>INDIRECT($AQ$50)</formula1>
    </dataValidation>
    <dataValidation type="list" allowBlank="1" showInputMessage="1" showErrorMessage="1" promptTitle="TRATAMIENTO DEL RIESGO" prompt="Defina el tratamiento que se le dará al riesgo" sqref="AT47:AT49" xr:uid="{8ADDB773-A018-47D2-82B4-503669B392A5}">
      <formula1>INDIRECT($AQ$47)</formula1>
    </dataValidation>
    <dataValidation type="list" allowBlank="1" showInputMessage="1" showErrorMessage="1" promptTitle="TRATAMIENTO DEL RIESGO" prompt="Defina el tratamiento que se le dará al riesgo" sqref="AT44:AT46" xr:uid="{20F451CF-095B-467F-9E68-DB45E1CBD112}">
      <formula1>INDIRECT($AQ$44)</formula1>
    </dataValidation>
    <dataValidation type="list" allowBlank="1" showInputMessage="1" showErrorMessage="1" promptTitle="TRATAMIENTO DEL RIESGO" prompt="Defina el tratamiento que se le dará al riesgo" sqref="AT41:AT43" xr:uid="{7BACDE1E-13A4-4097-AEF0-61EDC7ED5F1D}">
      <formula1>INDIRECT($AQ$41)</formula1>
    </dataValidation>
    <dataValidation type="list" allowBlank="1" showInputMessage="1" showErrorMessage="1" promptTitle="TRATAMIENTO DEL RIESGO" prompt="Defina el tratamiento que se le dará al riesgo" sqref="AT35:AT37" xr:uid="{898CA8AA-03E6-456E-AB97-A2F78F02FBDB}">
      <formula1>INDIRECT($AQ$35)</formula1>
    </dataValidation>
    <dataValidation type="list" allowBlank="1" showInputMessage="1" showErrorMessage="1" promptTitle="TRATAMIENTO DEL RIESGO" prompt="Defina el tratamiento que se le dará al riesgo" sqref="AT32:AT34" xr:uid="{FE52EDE6-9D07-4B59-AD2F-52A6EA5ED6A5}">
      <formula1>INDIRECT($AQ$32)</formula1>
    </dataValidation>
    <dataValidation type="list" allowBlank="1" showInputMessage="1" showErrorMessage="1" promptTitle="TRATAMIENTO DEL RIESGO" prompt="Defina el tratamiento que se le dará al riesgo" sqref="AT29:AT31" xr:uid="{27C28EDF-44BB-4F9A-B334-37D7E5B6048B}">
      <formula1>INDIRECT($AQ$29)</formula1>
    </dataValidation>
    <dataValidation type="list" allowBlank="1" showInputMessage="1" showErrorMessage="1" promptTitle="TRATAMIENTO DEL RIESGO" prompt="Defina el tratamiento que se le dará al riesgo" sqref="AT26:AT28" xr:uid="{637433F4-1145-475C-8297-D8726300588E}">
      <formula1>INDIRECT($AQ$26)</formula1>
    </dataValidation>
    <dataValidation type="list" allowBlank="1" showInputMessage="1" showErrorMessage="1" promptTitle="TRATAMIENTO DEL RIESGO" prompt="Defina el tratamiento que se le dará al riesgo" sqref="AT38:AT40" xr:uid="{68DF508E-CF44-47A7-8862-5294BBD1D8F6}">
      <formula1>INDIRECT($AQ$38)</formula1>
    </dataValidation>
    <dataValidation type="list" allowBlank="1" showInputMessage="1" showErrorMessage="1" errorTitle="DATO NO VALIDO" error="CELDA DE SELECCIÓN - NO CAMBIAR CONFIGURACIÓN" promptTitle="IMPACTO" prompt="Seleccione el nivel de impacto del riesgo" sqref="M71:M73" xr:uid="{C5B5C445-FBE1-4B0E-B0A3-8A2B0C8549CB}">
      <formula1>INDIRECT($G$71)</formula1>
    </dataValidation>
    <dataValidation type="list" allowBlank="1" showInputMessage="1" showErrorMessage="1" errorTitle="DATO NO VALIDO" error="CELDA DE SELECCIÓN - NO CAMBIAR CONFIGURACIÓN" promptTitle="IMPACTO" prompt="Seleccione el nivel de impacto del riesgo" sqref="M68:M70" xr:uid="{A029DC80-6115-4ADA-983D-AFFD1898ECC0}">
      <formula1>INDIRECT($G$68)</formula1>
    </dataValidation>
    <dataValidation type="list" allowBlank="1" showInputMessage="1" showErrorMessage="1" errorTitle="DATO NO VALIDO" error="CELDA DE SELECCIÓN - NO CAMBIAR CONFIGURACIÓN" promptTitle="IMPACTO" prompt="Seleccione el nivel de impacto del riesgo" sqref="M65:M67" xr:uid="{07ED4ADF-F42F-43D7-A563-998DB2E7EC61}">
      <formula1>INDIRECT($G$65)</formula1>
    </dataValidation>
    <dataValidation type="list" allowBlank="1" showInputMessage="1" showErrorMessage="1" errorTitle="DATO NO VALIDO" error="CELDA DE SELECCIÓN - NO CAMBIAR CONFIGURACIÓN" promptTitle="IMPACTO" prompt="Seleccione el nivel de impacto del riesgo" sqref="M62:M64" xr:uid="{A22901CD-DE8A-49E7-B3A4-6449783A9D38}">
      <formula1>INDIRECT($G$62)</formula1>
    </dataValidation>
    <dataValidation type="list" allowBlank="1" showInputMessage="1" showErrorMessage="1" errorTitle="DATO NO VALIDO" error="CELDA DE SELECCIÓN - NO CAMBIAR CONFIGURACIÓN" promptTitle="IMPACTO" prompt="Seleccione el nivel de impacto del riesgo" sqref="M59:M61" xr:uid="{B1FB8283-F272-4BC8-98D7-FC6D1E591D45}">
      <formula1>INDIRECT($G$59)</formula1>
    </dataValidation>
    <dataValidation type="list" allowBlank="1" showInputMessage="1" showErrorMessage="1" errorTitle="DATO NO VALIDO" error="CELDA DE SELECCIÓN - NO CAMBIAR CONFIGURACIÓN" promptTitle="IMPACTO" prompt="Seleccione el nivel de impacto del riesgo" sqref="M56:M58" xr:uid="{E5AEA3F1-03C1-4193-95F0-7A4C1E40357C}">
      <formula1>INDIRECT($G$56)</formula1>
    </dataValidation>
    <dataValidation type="list" allowBlank="1" showInputMessage="1" showErrorMessage="1" errorTitle="DATO NO VALIDO" error="CELDA DE SELECCIÓN - NO CAMBIAR CONFIGURACIÓN" promptTitle="IMPACTO" prompt="Seleccione el nivel de impacto del riesgo" sqref="M53:M55" xr:uid="{742C0F9A-51EA-430E-B358-0EC50DC14719}">
      <formula1>INDIRECT($G$53)</formula1>
    </dataValidation>
    <dataValidation type="list" allowBlank="1" showInputMessage="1" showErrorMessage="1" errorTitle="DATO NO VALIDO" error="CELDA DE SELECCIÓN - NO CAMBIAR CONFIGURACIÓN" promptTitle="IMPACTO" prompt="Seleccione el nivel de impacto del riesgo" sqref="M50:M52" xr:uid="{5862BA20-219B-4AA8-AABC-453A0D919481}">
      <formula1>INDIRECT($G$50)</formula1>
    </dataValidation>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AF77 AF14 AF11 AF17 AF20 AF23 AF26 AF29 AF32 AF35 AF38 AF41 AF44 AF47 AF50 AF53 AF56 AF59 AF62 AF65 AF68 AF71 AF74 AF80 Z83 Z86 U77:U91 Z80 Z77" xr:uid="{8900E214-8BBF-4E87-9E63-03711F8644BF}">
      <formula1>$P$11&lt;&gt;"No_existen"</formula1>
    </dataValidation>
    <dataValidation allowBlank="1" showInputMessage="1" showErrorMessage="1" promptTitle="META" prompt="Establezca la meta para el indicador, definiendo si la meta a cumplir es creciente o decreciente." sqref="AS11:AS76" xr:uid="{5C83D5C8-0746-4FA3-B0EB-C0B668DE0140}"/>
    <dataValidation allowBlank="1" showInputMessage="1" showErrorMessage="1" promptTitle="INDICADOR DE RIESGO" prompt="Digite el nombre y la formula del indicador que permita monitorear el riesgo" sqref="AR11:AR76" xr:uid="{D8406FB8-D675-4A77-9CD5-3DED66D7C559}"/>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V76" xr:uid="{89FDA3D9-10DA-43E9-8FB1-9FE030AA1614}">
      <formula1>42736</formula1>
    </dataValidation>
    <dataValidation type="list" allowBlank="1" showInputMessage="1" showErrorMessage="1" errorTitle="DATO NO VALIDO" error="CELDA DE SELECCIÓN - NO CAMBIAR CONFIGURACIÓN" promptTitle="IMPACTO" prompt="Seleccione el nivel de impacto del riesgo" sqref="M44:M46" xr:uid="{8BE3186C-FAA2-4162-A44F-B9BAAE5E222A}">
      <formula1>INDIRECT($G$44)</formula1>
    </dataValidation>
    <dataValidation type="list" allowBlank="1" showInputMessage="1" showErrorMessage="1" errorTitle="DATO NO VALIDO" error="CELDA DE SELECCIÓN - NO CAMBIAR CONFIGURACIÓN" promptTitle="IMPACTO" prompt="Seleccione el nivel de impacto del riesgo" sqref="M41:M43" xr:uid="{1422A198-0FE0-46AE-A251-9E4EBDDAC44B}">
      <formula1>INDIRECT($G$41)</formula1>
    </dataValidation>
    <dataValidation type="list" allowBlank="1" showInputMessage="1" showErrorMessage="1" errorTitle="DATO NO VALIDO" error="CELDA DE SELECCIÓN - NO CAMBIAR CONFIGURACIÓN" promptTitle="IMPACTO" prompt="Seleccione el nivel de impacto del riesgo" sqref="M38:M40" xr:uid="{E134085B-FFB6-44AF-B348-96E0F31486F2}">
      <formula1>INDIRECT($G$38)</formula1>
    </dataValidation>
    <dataValidation type="list" allowBlank="1" showInputMessage="1" showErrorMessage="1" errorTitle="DATO NO VALIDO" error="CELDA DE SELECCIÓN - NO CAMBIAR CONFIGURACIÓN" promptTitle="IMPACTO" prompt="Seleccione el nivel de impacto del riesgo" sqref="M35:M37" xr:uid="{B555C149-F04A-4243-8AD7-993863D2D39A}">
      <formula1>INDIRECT($G$35)</formula1>
    </dataValidation>
    <dataValidation type="list" allowBlank="1" showInputMessage="1" showErrorMessage="1" errorTitle="DATO NO VALIDO" error="CELDA DE SELECCIÓN - NO CAMBIAR CONFIGURACIÓN" promptTitle="IMPACTO" prompt="Seleccione el nivel de impacto del riesgo" sqref="M32:M34" xr:uid="{6746A3D2-B5E1-488B-8617-0FF53BA3C19E}">
      <formula1>INDIRECT($G$32)</formula1>
    </dataValidation>
    <dataValidation type="list" allowBlank="1" showInputMessage="1" showErrorMessage="1" errorTitle="DATO NO VALIDO" error="CELDA DE SELECCIÓN - NO CAMBIAR CONFIGURACIÓN" promptTitle="IMPACTO" prompt="Seleccione el nivel de impacto del riesgo" sqref="M29:M31" xr:uid="{EE40EA2B-2DC8-4070-9E76-2754105F6C20}">
      <formula1>INDIRECT($G$29)</formula1>
    </dataValidation>
    <dataValidation type="list" allowBlank="1" showInputMessage="1" showErrorMessage="1" errorTitle="DATO NO VALIDO" error="CELDA DE SELECCIÓN - NO CAMBIAR CONFIGURACIÓN" promptTitle="IMPACTO" prompt="Seleccione el nivel de impacto del riesgo" sqref="M26:M28" xr:uid="{7CB93C92-D3C8-426C-9398-FFE5B9DE57C9}">
      <formula1>INDIRECT($G$26)</formula1>
    </dataValidation>
    <dataValidation type="list" allowBlank="1" showInputMessage="1" showErrorMessage="1" sqref="E26:E76" xr:uid="{261AE5CD-D519-43E6-BBC6-2CCDC82237F4}">
      <formula1>INDIRECT($D26)</formula1>
    </dataValidation>
    <dataValidation type="custom" allowBlank="1" showInputMessage="1" showErrorMessage="1" sqref="AU19:AU76" xr:uid="{8050B366-F540-4D0F-955C-2610373D25DC}">
      <formula1>AT19&lt;&gt;"ASUMIR"</formula1>
    </dataValidation>
    <dataValidation type="custom" allowBlank="1" showInputMessage="1" showErrorMessage="1" errorTitle="COMPARTIR" error="Si requiere involucrar otra dependencia elija como Tipo de manejo &quot;COMPARTIR&quot;" sqref="AW11:AX76" xr:uid="{935C2E53-F1EA-45F7-B95E-6DF32443A9E3}">
      <formula1>AT11="COMPARTIR"</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11:B76" xr:uid="{FF54865C-0444-4F3D-B870-92799FF34F81}">
      <formula1>INDIRECT($J$6)</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xr:uid="{6BCF6647-962C-4AFF-A045-F212521E00B1}"/>
    <dataValidation allowBlank="1" showInputMessage="1" showErrorMessage="1" errorTitle="DATO NO VALIDO" error="CELDA DE SELECCIÓN  - NO CAMBIAR CONFIGURACIÓN" promptTitle="PROBABILIDAD" prompt="Seleccione la probabilidad de ocurrencia del riesgo" sqref="L11:L76" xr:uid="{76220B18-A353-4814-A52C-A7453EAE5289}"/>
    <dataValidation allowBlank="1" showInputMessage="1" showErrorMessage="1" errorTitle="DATO NO VALIDO" error="CELDA DE SELECCIÓN - NO CAMBIAR CONFIGURACIÓN" promptTitle="IMPACTO" prompt="Seleccione el nivel de impacto del riesgo" sqref="N11:N76" xr:uid="{1213F388-075C-4D21-8A5D-33FE41DDF1C5}"/>
    <dataValidation allowBlank="1" showInputMessage="1" showErrorMessage="1" prompt="De acuerdo al análisis de los factores interno y externos que incluyo en el estudio de contexto del proceso, establezca claramente la causa que genera el riesgo." sqref="F11:F16" xr:uid="{E34BABB1-806C-4415-9659-A6DC8D562713}"/>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xr:uid="{31DC2A38-6D51-4D33-B6C0-BFAB74749261}"/>
    <dataValidation type="list" allowBlank="1" showInputMessage="1" showErrorMessage="1" sqref="E12" xr:uid="{F4A19BDE-D4B0-41C5-B710-C52F8C2C38D1}">
      <formula1>INDIRECT($D$12)</formula1>
    </dataValidation>
    <dataValidation type="list" allowBlank="1" showInputMessage="1" showErrorMessage="1" sqref="E25" xr:uid="{02F17C51-CC9C-4F92-87D2-FB8A63A6E002}">
      <formula1>INDIRECT($D$25)</formula1>
    </dataValidation>
    <dataValidation type="list" allowBlank="1" showInputMessage="1" showErrorMessage="1" sqref="E24" xr:uid="{3C83FCBE-8DD3-444E-856D-D60C29AC3D96}">
      <formula1>INDIRECT($D$24)</formula1>
    </dataValidation>
    <dataValidation type="list" allowBlank="1" showInputMessage="1" showErrorMessage="1" sqref="E23" xr:uid="{5B40C02B-CF90-44B9-AD33-D034A8734A1E}">
      <formula1>INDIRECT($D$23)</formula1>
    </dataValidation>
    <dataValidation type="list" allowBlank="1" showInputMessage="1" showErrorMessage="1" sqref="E22" xr:uid="{74D2425F-482A-4E16-A11B-0FF87AE4A7B8}">
      <formula1>INDIRECT($D$22)</formula1>
    </dataValidation>
    <dataValidation type="list" allowBlank="1" showInputMessage="1" showErrorMessage="1" sqref="E21" xr:uid="{46CE31F6-5E44-4DFF-A9A7-9B2C16652BBD}">
      <formula1>INDIRECT($D$21)</formula1>
    </dataValidation>
    <dataValidation type="list" allowBlank="1" showInputMessage="1" showErrorMessage="1" sqref="E20" xr:uid="{955B286B-31D2-41E2-9D5F-B8F5317B9B13}">
      <formula1>INDIRECT($D$20)</formula1>
    </dataValidation>
    <dataValidation type="list" allowBlank="1" showInputMessage="1" showErrorMessage="1" sqref="E19" xr:uid="{13BA5345-92DD-4034-9ECC-894D1EE51228}">
      <formula1>INDIRECT($D$19)</formula1>
    </dataValidation>
    <dataValidation type="list" allowBlank="1" showInputMessage="1" showErrorMessage="1" sqref="E18" xr:uid="{3CC0920E-878F-47FA-B90A-A0113104BCD6}">
      <formula1>INDIRECT($D$18)</formula1>
    </dataValidation>
    <dataValidation type="list" allowBlank="1" showInputMessage="1" showErrorMessage="1" sqref="E17" xr:uid="{A2DD61E7-783F-4337-B0F5-29EFC15E25CB}">
      <formula1>INDIRECT($D$17)</formula1>
    </dataValidation>
    <dataValidation type="list" allowBlank="1" showInputMessage="1" showErrorMessage="1" sqref="E16" xr:uid="{2446FF8B-E65E-49E2-802B-21C1127E817F}">
      <formula1>INDIRECT($D$16)</formula1>
    </dataValidation>
    <dataValidation type="list" allowBlank="1" showInputMessage="1" showErrorMessage="1" sqref="E15" xr:uid="{76CCEFD9-5A48-4C62-B4F2-2F13BBE36A70}">
      <formula1>INDIRECT($D$15)</formula1>
    </dataValidation>
    <dataValidation type="list" allowBlank="1" showInputMessage="1" showErrorMessage="1" sqref="E14" xr:uid="{418279DA-B66F-47A7-A920-BFF9C580A241}">
      <formula1>INDIRECT($D$14)</formula1>
    </dataValidation>
    <dataValidation type="list" allowBlank="1" showInputMessage="1" showErrorMessage="1" errorTitle="DATO NO VALIDO" error="CELDA DE SELECCIÓN - NO CAMBIAR CONFIGURACIÓN" promptTitle="IMPACTO" prompt="Seleccione el nivel de impacto del riesgo" sqref="M74:M76" xr:uid="{41A64FC2-8F5B-4508-83D3-69BA6A24AB77}">
      <formula1>INDIRECT($G$74)</formula1>
    </dataValidation>
    <dataValidation type="list" allowBlank="1" showInputMessage="1" showErrorMessage="1" errorTitle="DATO NO VALIDO" error="CELDA DE SELECCIÓN - NO CAMBIAR CONFIGURACIÓN" promptTitle="IMPACTO" prompt="Seleccione el nivel de impacto del riesgo" sqref="M23:M25" xr:uid="{CB005B34-3CED-4ABA-B6A2-AA771E35ADC5}">
      <formula1>INDIRECT($G$23)</formula1>
    </dataValidation>
    <dataValidation type="list" allowBlank="1" showInputMessage="1" showErrorMessage="1" errorTitle="DATO NO VALIDO" error="CELDA DE SELECCIÓN - NO CAMBIAR CONFIGURACIÓN" promptTitle="IMPACTO" prompt="Seleccione el nivel de impacto del riesgo" sqref="M20:M22" xr:uid="{5E4DBA79-095E-473C-86C7-46B92946A1F8}">
      <formula1>INDIRECT($G$20)</formula1>
    </dataValidation>
    <dataValidation type="list" allowBlank="1" showInputMessage="1" showErrorMessage="1" errorTitle="DATO NO VALIDO" error="CELDA DE SELECCIÓN - NO CAMBIAR CONFIGURACIÓN" promptTitle="IMPACTO" prompt="Seleccione el nivel de impacto del riesgo" sqref="M17:M19" xr:uid="{3C27DEA1-17FB-4D3A-A3FB-57E980850DA3}">
      <formula1>INDIRECT($G$17)</formula1>
    </dataValidation>
    <dataValidation type="list" allowBlank="1" showInputMessage="1" showErrorMessage="1" errorTitle="DATO NO VALIDO" error="CELDA DE SELECCIÓN - NO CAMBIAR CONFIGURACIÓN" promptTitle="IMPACTO" prompt="Seleccione el nivel de impacto del riesgo" sqref="M14:M16" xr:uid="{884017B4-58E9-427A-9F36-2F50C20235A3}">
      <formula1>INDIRECT($G$14)</formula1>
    </dataValidation>
    <dataValidation type="list" allowBlank="1" showInputMessage="1" showErrorMessage="1" prompt="De acuerdo al tipo factor seleccionado (interno o externo) seleccione el factor específico" sqref="E11" xr:uid="{9D67C08D-5C84-4966-AB4D-A7AA42A506C8}">
      <formula1>INDIRECT($D$11)</formula1>
    </dataValidation>
    <dataValidation type="list" allowBlank="1" showInputMessage="1" showErrorMessage="1" prompt="Seleccione la Unidad Organizacional o el área que diligencia el mapa de riesgos" sqref="J6" xr:uid="{F4891354-0C83-4DB7-8AEA-BDB0ED7ED7DA}">
      <formula1>INDIRECT($C$6)</formula1>
    </dataValidation>
    <dataValidation type="list" allowBlank="1" showInputMessage="1" showErrorMessage="1" sqref="E13" xr:uid="{35687397-BC11-4AE0-BBE4-5574861F7A98}">
      <formula1>INDIRECT($D$13)</formula1>
    </dataValidation>
    <dataValidation allowBlank="1" showInputMessage="1" showErrorMessage="1" promptTitle="INDICADOR  DEL RIESGO" prompt="Establezca un indicador que permita monitorear el riesgo" sqref="AY11 AY14:AY76" xr:uid="{0EC652CE-457D-4BAD-AE57-4BDA94A4A5E2}"/>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76 Q12:Q13 Q15:Q16 Q18:Q19 Q21:Q22 Q24:Q25 Q27:Q28 Q30:Q31 Q33:Q34 Q36:Q37 Q39:Q40 Q42:Q43 Q45:Q46 Q48:Q49 Q51:Q52 Q54:Q55 Q57:Q58 Q60:Q61 Q63:Q64 Q66:Q67 Q69:Q70 Q72:Q73 Q71:S71" xr:uid="{869F916C-9845-4ED0-8DE4-B70E9F3860E4}"/>
    <dataValidation allowBlank="1" showInputMessage="1" showErrorMessage="1" prompt="Describa brevemente en qué consiste el riesgo" sqref="I11 I17 I14 I20:I76" xr:uid="{39016EA2-6F8C-44D7-93EB-D9EBDBE7EA72}"/>
    <dataValidation allowBlank="1" showInputMessage="1" showErrorMessage="1" prompt="Identiique aquellas principales consecuencias que se pueden presentar al momento de que se materialice el riesgo" sqref="J11 J17 J14 J20:J76" xr:uid="{9E4FB1BF-6E1E-4F2D-B748-D0BE55EA05B3}"/>
    <dataValidation type="custom" allowBlank="1" showInputMessage="1" showErrorMessage="1" sqref="AG81:AH81 V81:X81 AE81 AB81:AC81" xr:uid="{78DAC997-07DA-4233-BE93-98BFD4E1DE13}">
      <formula1>IF(OR(#REF!="0", #REF!="I", #REF!="II"),"NO APLICA", "xxxxxx")</formula1>
    </dataValidation>
    <dataValidation type="list" allowBlank="1" showInputMessage="1" showErrorMessage="1" promptTitle="TRATAMIENTO DEL RIESGO" prompt="Defina el tratamiento que se le dará al riesgo" sqref="AT11:AT13" xr:uid="{BE2301C8-8BB0-406F-B63C-6F4FBE82C0B0}">
      <formula1>INDIRECT($AQ$11)</formula1>
    </dataValidation>
    <dataValidation type="list" allowBlank="1" showInputMessage="1" showErrorMessage="1" promptTitle="TRATAMIENTO DEL RIESGO" prompt="Defina el tratamiento que se le dará al riesgo" sqref="AT14:AT16" xr:uid="{E36B00B8-E294-4321-89E7-6B774644D47F}">
      <formula1>INDIRECT($AQ$14)</formula1>
    </dataValidation>
    <dataValidation type="list" allowBlank="1" showInputMessage="1" showErrorMessage="1" promptTitle="TRATAMIENTO DEL RIESGO" prompt="Defina el tratamiento que se le dará al riesgo" sqref="AT17:AT19" xr:uid="{ACEC04CF-DAAA-48E2-BF12-6B20A67E7CB2}">
      <formula1>INDIRECT($AQ$17)</formula1>
    </dataValidation>
    <dataValidation type="list" allowBlank="1" showInputMessage="1" showErrorMessage="1" promptTitle="TRATAMIENTO DEL RIESGO" prompt="Defina el tratamiento que se le dará al riesgo" sqref="AT20:AT22" xr:uid="{CBBB824E-2DB8-47C9-AAF9-496F718B45B9}">
      <formula1>INDIRECT($AQ$20)</formula1>
    </dataValidation>
    <dataValidation type="list" allowBlank="1" showInputMessage="1" showErrorMessage="1" promptTitle="TRATAMIENTO DEL RIESGO" prompt="Defina el tratamiento que se le dará al riesgo" sqref="AT23:AT25" xr:uid="{349C8AA0-E9F6-4B1B-9C29-9A25DA1A351D}">
      <formula1>INDIRECT($AQ$23)</formula1>
    </dataValidation>
    <dataValidation type="list" allowBlank="1" showInputMessage="1" showErrorMessage="1" promptTitle="TRATAMIENTO DEL RIESGO" prompt="Defina el tratamiento que se le dará al riesgo" sqref="AT74:AT76" xr:uid="{517C1A87-B0C6-4758-8A25-F64A19EE8FF6}">
      <formula1>INDIRECT($AQ$74)</formula1>
    </dataValidation>
    <dataValidation type="list" allowBlank="1" showInputMessage="1" showErrorMessage="1" errorTitle="DATO NO VALIDO" error="CELDA DE SELECCIÓN - NO CAMBIAR CONFIGURACIÓN" promptTitle="IMPACTO" prompt="Seleccione el nivel de impacto del riesgo" sqref="M11:M13" xr:uid="{0F47D5F9-DEDC-4FEE-8E4A-A014E3C1F389}">
      <formula1>INDIRECT($G$11)</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88</vt:i4>
      </vt:variant>
    </vt:vector>
  </HeadingPairs>
  <TitlesOfParts>
    <vt:vector size="89" baseType="lpstr">
      <vt:lpstr>01-Mapa de riesgo-UO</vt:lpstr>
      <vt:lpstr>'01-Mapa de riesgo-UO'!ADMISIONES_REGISTRO_CONTROL_ACADÉMICO</vt:lpstr>
      <vt:lpstr>'01-Mapa de riesgo-UO'!Ambiental</vt:lpstr>
      <vt:lpstr>'01-Mapa de riesgo-UO'!ASEGURAMIENTO_DE_LA_CALIDAD_INSTITUCIONAL</vt:lpstr>
      <vt:lpstr>'01-Mapa de riesgo-UO'!BIBLIOTECA_E_INFORMACIÓN_CIENTIFICA</vt:lpstr>
      <vt:lpstr>CLASE_RIESGO</vt:lpstr>
      <vt:lpstr>'01-Mapa de riesgo-UO'!COMUNICACIONES</vt:lpstr>
      <vt:lpstr>'01-Mapa de riesgo-UO'!Contable</vt:lpstr>
      <vt:lpstr>'01-Mapa de riesgo-UO'!CONTROL_INTERNO</vt:lpstr>
      <vt:lpstr>'01-Mapa de riesgo-UO'!CONTROL_INTERNO_DISCIPLINARIO</vt:lpstr>
      <vt:lpstr>'01-Mapa de riesgo-UO'!CONTROL_SEGUIMIENTO</vt:lpstr>
      <vt:lpstr>CONTROLES</vt:lpstr>
      <vt:lpstr>'01-Mapa de riesgo-UO'!Corrupción</vt:lpstr>
      <vt:lpstr>'01-Mapa de riesgo-UO'!Cumplimiento</vt:lpstr>
      <vt:lpstr>'01-Mapa de riesgo-UO'!Derechos_Humanos</vt:lpstr>
      <vt:lpstr>'01-Mapa de riesgo-UO'!Estratégico</vt:lpstr>
      <vt:lpstr>EVAL_PERIODICIDAD</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riesgo-UO'!GESTIÓN_DE_DOCUMENTOS</vt:lpstr>
      <vt:lpstr>'01-Mapa de riesgo-UO'!GESTIÓN_DE_SERVICIOS_INSTITUCIONALES</vt:lpstr>
      <vt:lpstr>'01-Mapa de riesgo-UO'!GESTIÓN_DE_TALENTO_HUMANO</vt:lpstr>
      <vt:lpstr>'01-Mapa de riesgo-UO'!GESTIÓN_DE_TECNOLOGÍAS_INFORMÁTICAS_SISTEMAS_DE_INFORMACIÓN</vt:lpstr>
      <vt:lpstr>'01-Mapa de riesgo-UO'!GESTIÓN_FINANCIERA</vt:lpstr>
      <vt:lpstr>'01-Mapa de riesgo-UO'!GRAVE</vt:lpstr>
      <vt:lpstr>'01-Mapa de riesgo-UO'!GRUPO_INVESTIGACIÓN_AGUAS_SANEAMIENTO</vt:lpstr>
      <vt:lpstr>'01-Mapa de riesgo-UO'!Imagen</vt:lpstr>
      <vt:lpstr>'01-Mapa de riesgo-UO'!IMPACTO_REGIONAL_</vt:lpstr>
      <vt:lpstr>'01-Mapa de riesgo-UO'!Información</vt:lpstr>
      <vt:lpstr>INTERNO</vt:lpstr>
      <vt:lpstr>'01-Mapa de riesgo-UO'!JURIDICA</vt:lpstr>
      <vt:lpstr>'01-Mapa de riesgo-UO'!LABORATORIO_AGUAS_ALIMENTOS</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LABORATORIO_METROLOGÍA_DIMENSIONAL</vt:lpstr>
      <vt:lpstr>'01-Mapa de riesgo-UO'!LABORATORIO_QUÍMICA_AMBIENTAL</vt:lpstr>
      <vt:lpstr>'01-Mapa de riesgo-UO'!LEVE</vt:lpstr>
      <vt:lpstr>'01-Mapa de riesgo-UO'!MAPA</vt:lpstr>
      <vt:lpstr>'01-Mapa de riesgo-UO'!MODERADO</vt:lpstr>
      <vt:lpstr>NIVEL_AUTOMAT</vt:lpstr>
      <vt:lpstr>NIVEL_EXPOSICION</vt:lpstr>
      <vt:lpstr>OEC</vt:lpstr>
      <vt:lpstr>'01-Mapa de riesgo-UO'!Operacional</vt:lpstr>
      <vt:lpstr>'01-Mapa de riesgo-UO'!ORGANISMO_CERTIFICADOR_DE_SISTEMAS_DE_GESTIÓN_QLCT</vt:lpstr>
      <vt:lpstr>'01-Mapa de riesgo-UO'!PDI</vt:lpstr>
      <vt:lpstr>PERIODICIDAD</vt:lpstr>
      <vt:lpstr>'01-Mapa de riesgo-UO'!PLANEACIÓN</vt:lpstr>
      <vt:lpstr>PLANEACIÓN_</vt:lpstr>
      <vt:lpstr>'01-Mapa de riesgo-UO'!PROBABILIDAD</vt:lpstr>
      <vt:lpstr>'01-Mapa de riesgo-UO'!PROCESOS</vt:lpstr>
      <vt:lpstr>'01-Mapa de riesgo-UO'!RECTORÍA</vt:lpstr>
      <vt:lpstr>RECTORIA_Comunicaciones</vt:lpstr>
      <vt:lpstr>'01-Mapa de riesgo-UO'!RECURSOS_INFORMÁTICOS_EDUCATIVOS</vt:lpstr>
      <vt:lpstr>'01-Mapa de riesgo-UO'!RELACIONES_INTERNACIONALES</vt:lpstr>
      <vt:lpstr>RELACIONES_INTERNACIONALES_</vt:lpstr>
      <vt:lpstr>RESPONSABILIDAD</vt:lpstr>
      <vt:lpstr>'01-Mapa de riesgo-UO'!SECRETARIA_GENERAL</vt:lpstr>
      <vt:lpstr>SECRETARIA_GENERAL_Gestión_de_Documentos</vt:lpstr>
      <vt:lpstr>'01-Mapa de riesgo-UO'!Seguridad_y_Salud_en_el_trabajo</vt:lpstr>
      <vt:lpstr>'01-Mapa de riesgo-UO'!SISTEMA_INTEGRAL_DE_GESTIÓN</vt:lpstr>
      <vt:lpstr>'01-Mapa de riesgo-UO'!Tecnológico</vt:lpstr>
      <vt:lpstr>'01-Mapa de riesgo-UO'!Títulos_a_imprimir</vt:lpstr>
      <vt:lpstr>UNIDAD</vt:lpstr>
      <vt:lpstr>'01-Mapa de riesgo-UO'!UNIVIRTUAL</vt:lpstr>
      <vt:lpstr>'01-Mapa de riesgo-UO'!VICERRECTORÍA_ACADÉMICA</vt:lpstr>
      <vt:lpstr>VICERRECTORÍA_ACADÉMICA_</vt:lpstr>
      <vt:lpstr>VICERRECTORÍA_ACADÉMICA_Univirtual</vt:lpstr>
      <vt:lpstr>'01-Mapa de riesgo-UO'!VICERRECTORIA_ADMINISTRATIVA_FINANCIERA</vt:lpstr>
      <vt:lpstr>VICERRECTORIA_ADMINISTRATIVA_FINANCIERA_</vt:lpstr>
      <vt:lpstr>VICERRECTORÍA_ADMINITRATIVA_FINANCIERA_Sistema_Integral_de_Gestión</vt:lpstr>
      <vt:lpstr>'01-Mapa de riesgo-UO'!VICERRECTORÍA_DE_RESPONSABILIDAD_SOCIAL_BIENESTAR_UNIVERSITARIO</vt:lpstr>
      <vt:lpstr>VICERRECTORÍA_DE_RESPONSABILIDAD_SOCIAL_BIENESTAR_UNIVERSITARIO_</vt:lpstr>
      <vt:lpstr>'01-Mapa de riesgo-UO'!VICERRECTORÍA_INVESTIGACIÓN_INNOVACIÓN_EXTENSIÓN</vt:lpstr>
      <vt:lpstr>VICERRECTORÍA_INVESTIGACIÓN_INNOVACIÓN_EXTENSIÓN_</vt:lpstr>
      <vt:lpstr>X</vt:lpstr>
      <vt:lps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Lopez</dc:creator>
  <cp:lastModifiedBy>Mariana Lopez</cp:lastModifiedBy>
  <dcterms:created xsi:type="dcterms:W3CDTF">2020-06-03T21:04:35Z</dcterms:created>
  <dcterms:modified xsi:type="dcterms:W3CDTF">2020-06-03T21:05:09Z</dcterms:modified>
</cp:coreProperties>
</file>